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heryl\Desktop\Website\"/>
    </mc:Choice>
  </mc:AlternateContent>
  <xr:revisionPtr revIDLastSave="0" documentId="13_ncr:1_{68ED9406-4872-4EC9-B955-2D4DD42577AA}" xr6:coauthVersionLast="47" xr6:coauthVersionMax="47" xr10:uidLastSave="{00000000-0000-0000-0000-000000000000}"/>
  <bookViews>
    <workbookView xWindow="-120" yWindow="-120" windowWidth="21840" windowHeight="13140" xr2:uid="{E54A038A-5EEC-4CDF-AFD5-BA45FA04F916}"/>
  </bookViews>
  <sheets>
    <sheet name="Haymeadow E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J21" i="1"/>
  <c r="H21" i="1"/>
  <c r="G21" i="1"/>
  <c r="D21" i="1"/>
  <c r="L20" i="1"/>
  <c r="I20" i="1"/>
  <c r="L19" i="1"/>
  <c r="N19" i="1" s="1"/>
  <c r="I19" i="1"/>
  <c r="L18" i="1"/>
  <c r="I18" i="1"/>
  <c r="L17" i="1"/>
  <c r="N17" i="1" s="1"/>
  <c r="I17" i="1"/>
  <c r="L16" i="1"/>
  <c r="I16" i="1"/>
  <c r="L15" i="1"/>
  <c r="I15" i="1"/>
  <c r="L14" i="1"/>
  <c r="I14" i="1"/>
  <c r="L13" i="1"/>
  <c r="N13" i="1" s="1"/>
  <c r="I13" i="1"/>
  <c r="L12" i="1"/>
  <c r="I12" i="1"/>
  <c r="L11" i="1"/>
  <c r="N11" i="1" s="1"/>
  <c r="I11" i="1"/>
  <c r="L10" i="1"/>
  <c r="I10" i="1"/>
  <c r="L9" i="1"/>
  <c r="I9" i="1"/>
  <c r="L8" i="1"/>
  <c r="N8" i="1" s="1"/>
  <c r="I8" i="1"/>
  <c r="N7" i="1"/>
  <c r="L7" i="1"/>
  <c r="I7" i="1"/>
  <c r="L6" i="1"/>
  <c r="N6" i="1" s="1"/>
  <c r="I6" i="1"/>
  <c r="L5" i="1"/>
  <c r="I5" i="1"/>
  <c r="L21" i="1" l="1"/>
  <c r="N22" i="1" s="1"/>
  <c r="N10" i="1"/>
  <c r="N16" i="1"/>
  <c r="N15" i="1"/>
  <c r="N5" i="1"/>
  <c r="N12" i="1"/>
  <c r="N18" i="1"/>
  <c r="N9" i="1"/>
  <c r="N14" i="1"/>
  <c r="N20" i="1"/>
  <c r="N23" i="1" l="1"/>
</calcChain>
</file>

<file path=xl/sharedStrings.xml><?xml version="1.0" encoding="utf-8"?>
<sst xmlns="http://schemas.openxmlformats.org/spreadsheetml/2006/main" count="117" uniqueCount="76">
  <si>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</si>
  <si>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</si>
  <si>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</si>
  <si>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</si>
  <si>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</si>
  <si>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</si>
  <si>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</si>
  <si>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</si>
  <si>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</si>
  <si>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</si>
  <si>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</si>
  <si>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</si>
  <si>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</si>
  <si>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</si>
  <si>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Building Style</t>
  </si>
  <si>
    <t>Land Value</t>
  </si>
  <si>
    <t>Other Parcels in Sale</t>
  </si>
  <si>
    <t>Land Table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</si>
  <si>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</si>
  <si>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</si>
  <si>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</si>
  <si>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</si>
  <si>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</si>
  <si>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</si>
  <si>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</si>
  <si>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</si>
  <si>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</si>
  <si>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</si>
  <si>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</si>
  <si>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</si>
  <si>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43-380-000-0002-00</t>
  </si>
  <si>
    <t>3454 HAYMEADOW AVE</t>
  </si>
  <si>
    <t>WD</t>
  </si>
  <si>
    <t>03-ARM'S LENGTH</t>
  </si>
  <si>
    <t>MULTI LEVEL</t>
  </si>
  <si>
    <t>43-380-000-0003-00</t>
  </si>
  <si>
    <t>3468 HAYMEADOW AVE</t>
  </si>
  <si>
    <t>43-380-000-0026-00</t>
  </si>
  <si>
    <t>3670 PRAIRIEVIEW DR</t>
  </si>
  <si>
    <t>1 3/4 STORY</t>
  </si>
  <si>
    <t>1 STORY</t>
  </si>
  <si>
    <t>43-380-000-0031-00</t>
  </si>
  <si>
    <t>11835 CLOVERVIEW DR</t>
  </si>
  <si>
    <t>43-380-000-0041-00</t>
  </si>
  <si>
    <t>11752 DEERFIELD DR</t>
  </si>
  <si>
    <t>43-380-000-0055-00</t>
  </si>
  <si>
    <t>11861 DEERFIELD DR</t>
  </si>
  <si>
    <t>2 STORY</t>
  </si>
  <si>
    <t>43-380-000-0061-00</t>
  </si>
  <si>
    <t>11793 DEERFIELD DR</t>
  </si>
  <si>
    <t>43-380-000-0071-00</t>
  </si>
  <si>
    <t>3731 HAYMEADOW AVE</t>
  </si>
  <si>
    <t>43-380-000-0076-00</t>
  </si>
  <si>
    <t>3673 HAYMEADOW AVE</t>
  </si>
  <si>
    <t>43-380-000-0088-00</t>
  </si>
  <si>
    <t>3537 HAYMEADOW AVE</t>
  </si>
  <si>
    <t>43-380-000-0089-00</t>
  </si>
  <si>
    <t>3525 HAYMEADOW AVE</t>
  </si>
  <si>
    <t>MULTI-FAMILY</t>
  </si>
  <si>
    <t>43-380-000-0094-00</t>
  </si>
  <si>
    <t>3469 HAYMEADOW AVE</t>
  </si>
  <si>
    <t>43-380-000-0104-00</t>
  </si>
  <si>
    <t>3538 HAYMEADOW AVE</t>
  </si>
  <si>
    <t>43-380-000-0132-00</t>
  </si>
  <si>
    <t>11748 CLOVERVIEW DR</t>
  </si>
  <si>
    <t>43-380-000-0139-00</t>
  </si>
  <si>
    <t>11795 HAYMEADOW CT</t>
  </si>
  <si>
    <t>43-380-000-0141-00</t>
  </si>
  <si>
    <t>11780 HAYMEADOW CT</t>
  </si>
  <si>
    <t>Totals:</t>
  </si>
  <si>
    <t>E.C.F. =&gt;</t>
  </si>
  <si>
    <t>Ave. E.C.F. =&gt;</t>
  </si>
  <si>
    <t>ECF Analysis</t>
  </si>
  <si>
    <t>4-1-2021 thru 3-31-2023</t>
  </si>
  <si>
    <t>Sales study indicates an ECF of 1.029, which 1.020 ECF was used for 2024</t>
  </si>
  <si>
    <t>Haymeadow Estates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</si>
</sst>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4" x14ac:knownFonts="1">
    <font>
      <sz val="11"/>
      <color theme="1"/>
      <name val="Aptos Narrow"/>
      <family val="2"/>
      <scheme val="minor"/>
    </font>
    <font>
      <b/>
      <sz val="11"/>
      <color rgb="FFFFFFFF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0" borderId="0" xfId="0" applyFont="1"/>
    <xf numFmtId="165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38" fontId="3" fillId="0" borderId="0" xfId="0" applyNumberFormat="1" applyFont="1"/>
    <xf numFmtId="167" fontId="3" fillId="0" borderId="0" xfId="0" applyNumberFormat="1" applyFont="1"/>
    <xf numFmtId="49" fontId="3" fillId="0" borderId="0" xfId="0" applyNumberFormat="1" applyFont="1" applyAlignment="1">
      <alignment horizontal="right"/>
    </xf>
    <xf numFmtId="168" fontId="3" fillId="0" borderId="0" xfId="0" applyNumberFormat="1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0A38-C77F-4E4D-A1D2-687AD436D29F}">
  <sheetPr>
    <pageSetUpPr fitToPage="1"/>
  </sheetPr>
  <dimension ref="A1:BL25"/>
  <sheetViews>
    <sheetView tabSelected="1" workbookViewId="0">
      <selection activeCell="A2" sqref="A2"/>
    </sheetView>
  </sheetViews>
  <sheetFormatPr defaultRowHeight="15" x14ac:dyDescent="0.25"/>
  <cols>
    <col min="1" max="1" width="22.42578125" customWidth="1"/>
    <col min="2" max="2" width="21.5703125" customWidth="1"/>
    <col min="3" max="3" width="11" style="17" customWidth="1"/>
    <col min="4" max="4" width="11" style="7" customWidth="1"/>
    <col min="5" max="5" width="8.7109375" customWidth="1"/>
    <col min="6" max="6" width="19.5703125" customWidth="1"/>
    <col min="7" max="7" width="10" style="7" customWidth="1"/>
    <col min="8" max="8" width="16.140625" style="7" customWidth="1"/>
    <col min="9" max="9" width="13.7109375" style="12" customWidth="1"/>
    <col min="10" max="10" width="12.85546875" style="7" customWidth="1"/>
    <col min="11" max="11" width="11.5703125" style="7" customWidth="1"/>
    <col min="12" max="12" width="14" style="7" customWidth="1"/>
    <col min="13" max="13" width="13.42578125" style="7" customWidth="1"/>
    <col min="14" max="14" width="10.7109375" style="22" customWidth="1"/>
    <col min="15" max="15" width="15.7109375" style="27" hidden="1" customWidth="1"/>
    <col min="16" max="16" width="13.7109375" style="32" hidden="1" customWidth="1"/>
    <col min="17" max="17" width="13.7109375" style="40" hidden="1" customWidth="1"/>
    <col min="18" max="18" width="21.7109375" style="42" hidden="1" customWidth="1"/>
    <col min="19" max="19" width="19.5703125" customWidth="1"/>
    <col min="20" max="20" width="13.7109375" hidden="1" customWidth="1"/>
    <col min="21" max="21" width="12.14062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31" width="20.7109375" customWidth="1"/>
    <col min="32" max="32" width="21.7109375" customWidth="1"/>
    <col min="33" max="37" width="20.7109375" customWidth="1"/>
    <col min="38" max="38" width="21.7109375" customWidth="1"/>
    <col min="39" max="39" width="20.7109375" customWidth="1"/>
  </cols>
  <sheetData>
    <row r="1" spans="1:64" s="47" customFormat="1" x14ac:dyDescent="0.25">
      <c r="A1" s="47" t="s">
        <v>75</v>
      </c>
      <c r="C1" s="48"/>
      <c r="D1" s="49"/>
      <c r="G1" s="49"/>
      <c r="H1" s="49"/>
      <c r="I1" s="50"/>
      <c r="J1" s="49"/>
      <c r="K1" s="49"/>
      <c r="L1" s="49"/>
      <c r="M1" s="49"/>
      <c r="N1" s="51"/>
      <c r="O1" s="52"/>
      <c r="P1" s="53"/>
      <c r="Q1" s="54"/>
      <c r="R1" s="55"/>
      <c r="U1" s="49"/>
      <c r="W1" s="48"/>
    </row>
    <row r="2" spans="1:64" s="47" customFormat="1" x14ac:dyDescent="0.25">
      <c r="A2" s="47" t="s">
        <v>73</v>
      </c>
      <c r="C2" s="48"/>
      <c r="D2" s="49"/>
      <c r="G2" s="49"/>
      <c r="H2" s="49"/>
      <c r="I2" s="50"/>
      <c r="J2" s="49"/>
      <c r="K2" s="49"/>
      <c r="L2" s="49"/>
      <c r="M2" s="49"/>
      <c r="N2" s="51"/>
      <c r="O2" s="52"/>
      <c r="P2" s="53"/>
      <c r="Q2" s="54"/>
      <c r="R2" s="55"/>
      <c r="U2" s="49"/>
      <c r="W2" s="48"/>
    </row>
    <row r="3" spans="1:64" s="47" customFormat="1" x14ac:dyDescent="0.25">
      <c r="A3" s="47" t="s">
        <v>72</v>
      </c>
      <c r="C3" s="48"/>
      <c r="D3" s="49"/>
      <c r="G3" s="49"/>
      <c r="H3" s="49"/>
      <c r="I3" s="50"/>
      <c r="J3" s="49"/>
      <c r="K3" s="49"/>
      <c r="L3" s="49"/>
      <c r="M3" s="49"/>
      <c r="N3" s="51"/>
      <c r="O3" s="52"/>
      <c r="P3" s="53"/>
      <c r="Q3" s="54"/>
      <c r="R3" s="55"/>
      <c r="U3" s="49"/>
      <c r="W3" s="48"/>
    </row>
    <row r="4" spans="1:64" x14ac:dyDescent="0.25">
      <c r="A4" s="1" t="s">
        <v>0</v>
      </c>
      <c r="B4" s="1" t="s">
        <v>1</v>
      </c>
      <c r="C4" s="16" t="s">
        <v>2</v>
      </c>
      <c r="D4" s="6" t="s">
        <v>3</v>
      </c>
      <c r="E4" s="1" t="s">
        <v>4</v>
      </c>
      <c r="F4" s="1" t="s">
        <v>5</v>
      </c>
      <c r="G4" s="6" t="s">
        <v>6</v>
      </c>
      <c r="H4" s="6" t="s">
        <v>7</v>
      </c>
      <c r="I4" s="11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21" t="s">
        <v>13</v>
      </c>
      <c r="O4" s="26"/>
      <c r="P4" s="31"/>
      <c r="Q4" s="36"/>
      <c r="R4" s="41"/>
      <c r="S4" s="1" t="s">
        <v>14</v>
      </c>
      <c r="T4" s="1"/>
      <c r="U4" s="6" t="s">
        <v>15</v>
      </c>
      <c r="V4" s="1"/>
      <c r="W4" s="16"/>
      <c r="X4" s="1" t="s">
        <v>16</v>
      </c>
      <c r="Y4" s="1" t="s">
        <v>17</v>
      </c>
      <c r="Z4" s="1"/>
      <c r="AA4" s="1"/>
      <c r="AB4" s="1" t="s">
        <v>18</v>
      </c>
      <c r="AC4" s="1" t="s">
        <v>19</v>
      </c>
      <c r="AD4" s="1" t="s">
        <v>20</v>
      </c>
      <c r="AE4" s="1" t="s">
        <v>21</v>
      </c>
      <c r="AF4" s="1" t="s">
        <v>22</v>
      </c>
      <c r="AG4" s="1" t="s">
        <v>23</v>
      </c>
      <c r="AH4" s="1" t="s">
        <v>24</v>
      </c>
      <c r="AI4" s="1" t="s">
        <v>25</v>
      </c>
      <c r="AJ4" s="1" t="s">
        <v>26</v>
      </c>
      <c r="AK4" s="1" t="s">
        <v>27</v>
      </c>
      <c r="AL4" s="1" t="s">
        <v>28</v>
      </c>
      <c r="AM4" s="1" t="s">
        <v>29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30</v>
      </c>
      <c r="B5" t="s">
        <v>31</v>
      </c>
      <c r="C5" s="17">
        <v>44713</v>
      </c>
      <c r="D5" s="7">
        <v>265000</v>
      </c>
      <c r="E5" t="s">
        <v>32</v>
      </c>
      <c r="F5" t="s">
        <v>33</v>
      </c>
      <c r="G5" s="7">
        <v>265000</v>
      </c>
      <c r="H5" s="7">
        <v>24600</v>
      </c>
      <c r="I5" s="12">
        <f t="shared" ref="I5:I20" si="0">H5/G5*100</f>
        <v>9.2830188679245271</v>
      </c>
      <c r="J5" s="7">
        <v>285171</v>
      </c>
      <c r="K5" s="7">
        <v>53459</v>
      </c>
      <c r="L5" s="7">
        <f t="shared" ref="L5:L20" si="1">G5-K5</f>
        <v>211541</v>
      </c>
      <c r="M5" s="7">
        <v>227168.625</v>
      </c>
      <c r="N5" s="22">
        <f t="shared" ref="N5:N20" si="2">L5/M5</f>
        <v>0.93120693933856402</v>
      </c>
      <c r="Q5" s="37"/>
      <c r="S5" t="s">
        <v>34</v>
      </c>
      <c r="U5" s="7">
        <v>47530</v>
      </c>
    </row>
    <row r="6" spans="1:64" x14ac:dyDescent="0.25">
      <c r="A6" t="s">
        <v>35</v>
      </c>
      <c r="B6" t="s">
        <v>36</v>
      </c>
      <c r="C6" s="17">
        <v>44867</v>
      </c>
      <c r="D6" s="7">
        <v>259900</v>
      </c>
      <c r="E6" t="s">
        <v>32</v>
      </c>
      <c r="F6" t="s">
        <v>33</v>
      </c>
      <c r="G6" s="7">
        <v>259900</v>
      </c>
      <c r="H6" s="7">
        <v>1300</v>
      </c>
      <c r="I6" s="12">
        <f t="shared" si="0"/>
        <v>0.50019238168526359</v>
      </c>
      <c r="J6" s="7">
        <v>282399</v>
      </c>
      <c r="K6" s="7">
        <v>55748</v>
      </c>
      <c r="L6" s="7">
        <f t="shared" si="1"/>
        <v>204152</v>
      </c>
      <c r="M6" s="7">
        <v>222206.859375</v>
      </c>
      <c r="N6" s="22">
        <f t="shared" si="2"/>
        <v>0.91874751559973078</v>
      </c>
      <c r="Q6" s="37"/>
      <c r="S6" t="s">
        <v>34</v>
      </c>
      <c r="U6" s="7">
        <v>48020</v>
      </c>
    </row>
    <row r="7" spans="1:64" x14ac:dyDescent="0.25">
      <c r="A7" t="s">
        <v>37</v>
      </c>
      <c r="B7" t="s">
        <v>38</v>
      </c>
      <c r="C7" s="17">
        <v>45002</v>
      </c>
      <c r="D7" s="7">
        <v>260000</v>
      </c>
      <c r="E7" t="s">
        <v>32</v>
      </c>
      <c r="F7" t="s">
        <v>33</v>
      </c>
      <c r="G7" s="7">
        <v>260000</v>
      </c>
      <c r="H7" s="7">
        <v>105600</v>
      </c>
      <c r="I7" s="12">
        <f t="shared" si="0"/>
        <v>40.615384615384613</v>
      </c>
      <c r="J7" s="7">
        <v>243781</v>
      </c>
      <c r="K7" s="7">
        <v>45041</v>
      </c>
      <c r="L7" s="7">
        <f t="shared" si="1"/>
        <v>214959</v>
      </c>
      <c r="M7" s="7">
        <v>194843.140625</v>
      </c>
      <c r="N7" s="22">
        <f t="shared" si="2"/>
        <v>1.1032413012358258</v>
      </c>
      <c r="Q7" s="37"/>
      <c r="S7" t="s">
        <v>39</v>
      </c>
      <c r="U7" s="7">
        <v>39200</v>
      </c>
    </row>
    <row r="8" spans="1:64" x14ac:dyDescent="0.25">
      <c r="A8" t="s">
        <v>41</v>
      </c>
      <c r="B8" t="s">
        <v>42</v>
      </c>
      <c r="C8" s="17">
        <v>44753</v>
      </c>
      <c r="D8" s="7">
        <v>290000</v>
      </c>
      <c r="E8" t="s">
        <v>32</v>
      </c>
      <c r="F8" t="s">
        <v>33</v>
      </c>
      <c r="G8" s="7">
        <v>290000</v>
      </c>
      <c r="H8" s="7">
        <v>108700</v>
      </c>
      <c r="I8" s="12">
        <f t="shared" si="0"/>
        <v>37.482758620689651</v>
      </c>
      <c r="J8" s="7">
        <v>263194</v>
      </c>
      <c r="K8" s="7">
        <v>35835</v>
      </c>
      <c r="L8" s="7">
        <f t="shared" si="1"/>
        <v>254165</v>
      </c>
      <c r="M8" s="7">
        <v>222900.984375</v>
      </c>
      <c r="N8" s="22">
        <f t="shared" si="2"/>
        <v>1.1402596570520416</v>
      </c>
      <c r="Q8" s="37"/>
      <c r="S8" t="s">
        <v>34</v>
      </c>
      <c r="U8" s="7">
        <v>28547</v>
      </c>
    </row>
    <row r="9" spans="1:64" x14ac:dyDescent="0.25">
      <c r="A9" t="s">
        <v>43</v>
      </c>
      <c r="B9" t="s">
        <v>44</v>
      </c>
      <c r="C9" s="17">
        <v>44886</v>
      </c>
      <c r="D9" s="7">
        <v>224900</v>
      </c>
      <c r="E9" t="s">
        <v>32</v>
      </c>
      <c r="F9" t="s">
        <v>33</v>
      </c>
      <c r="G9" s="7">
        <v>224900</v>
      </c>
      <c r="H9" s="7">
        <v>96800</v>
      </c>
      <c r="I9" s="12">
        <f t="shared" si="0"/>
        <v>43.041351711871947</v>
      </c>
      <c r="J9" s="7">
        <v>217943</v>
      </c>
      <c r="K9" s="7">
        <v>46420</v>
      </c>
      <c r="L9" s="7">
        <f t="shared" si="1"/>
        <v>178480</v>
      </c>
      <c r="M9" s="7">
        <v>168159.796875</v>
      </c>
      <c r="N9" s="22">
        <f t="shared" si="2"/>
        <v>1.061371405750873</v>
      </c>
      <c r="Q9" s="37"/>
      <c r="S9" t="s">
        <v>34</v>
      </c>
      <c r="U9" s="7">
        <v>36750</v>
      </c>
    </row>
    <row r="10" spans="1:64" x14ac:dyDescent="0.25">
      <c r="A10" t="s">
        <v>45</v>
      </c>
      <c r="B10" t="s">
        <v>46</v>
      </c>
      <c r="C10" s="17">
        <v>44837</v>
      </c>
      <c r="D10" s="7">
        <v>275000</v>
      </c>
      <c r="E10" t="s">
        <v>32</v>
      </c>
      <c r="F10" t="s">
        <v>33</v>
      </c>
      <c r="G10" s="7">
        <v>275000</v>
      </c>
      <c r="H10" s="7">
        <v>118700</v>
      </c>
      <c r="I10" s="12">
        <f t="shared" si="0"/>
        <v>43.163636363636364</v>
      </c>
      <c r="J10" s="7">
        <v>289852</v>
      </c>
      <c r="K10" s="7">
        <v>33267</v>
      </c>
      <c r="L10" s="7">
        <f t="shared" si="1"/>
        <v>241733</v>
      </c>
      <c r="M10" s="7">
        <v>251553.921875</v>
      </c>
      <c r="N10" s="22">
        <f t="shared" si="2"/>
        <v>0.96095897928444884</v>
      </c>
      <c r="Q10" s="37"/>
      <c r="S10" t="s">
        <v>47</v>
      </c>
      <c r="U10" s="7">
        <v>32467</v>
      </c>
    </row>
    <row r="11" spans="1:64" x14ac:dyDescent="0.25">
      <c r="A11" t="s">
        <v>48</v>
      </c>
      <c r="B11" t="s">
        <v>49</v>
      </c>
      <c r="C11" s="17">
        <v>44778</v>
      </c>
      <c r="D11" s="7">
        <v>285000</v>
      </c>
      <c r="E11" t="s">
        <v>32</v>
      </c>
      <c r="F11" t="s">
        <v>33</v>
      </c>
      <c r="G11" s="7">
        <v>285000</v>
      </c>
      <c r="H11" s="7">
        <v>123300</v>
      </c>
      <c r="I11" s="12">
        <f t="shared" si="0"/>
        <v>43.263157894736842</v>
      </c>
      <c r="J11" s="7">
        <v>290454</v>
      </c>
      <c r="K11" s="7">
        <v>54777</v>
      </c>
      <c r="L11" s="7">
        <f t="shared" si="1"/>
        <v>230223</v>
      </c>
      <c r="M11" s="7">
        <v>231055.875</v>
      </c>
      <c r="N11" s="22">
        <f t="shared" si="2"/>
        <v>0.99639535242287169</v>
      </c>
      <c r="Q11" s="37"/>
      <c r="S11" t="s">
        <v>34</v>
      </c>
      <c r="U11" s="7">
        <v>36750</v>
      </c>
    </row>
    <row r="12" spans="1:64" x14ac:dyDescent="0.25">
      <c r="A12" t="s">
        <v>50</v>
      </c>
      <c r="B12" t="s">
        <v>51</v>
      </c>
      <c r="C12" s="17">
        <v>44424</v>
      </c>
      <c r="D12" s="7">
        <v>225000</v>
      </c>
      <c r="E12" t="s">
        <v>32</v>
      </c>
      <c r="F12" t="s">
        <v>33</v>
      </c>
      <c r="G12" s="7">
        <v>225000</v>
      </c>
      <c r="H12" s="7">
        <v>97300</v>
      </c>
      <c r="I12" s="12">
        <f t="shared" si="0"/>
        <v>43.244444444444447</v>
      </c>
      <c r="J12" s="7">
        <v>221404</v>
      </c>
      <c r="K12" s="7">
        <v>38990</v>
      </c>
      <c r="L12" s="7">
        <f t="shared" si="1"/>
        <v>186010</v>
      </c>
      <c r="M12" s="7">
        <v>178837.25</v>
      </c>
      <c r="N12" s="22">
        <f t="shared" si="2"/>
        <v>1.0401076956842046</v>
      </c>
      <c r="Q12" s="37"/>
      <c r="S12" t="s">
        <v>34</v>
      </c>
      <c r="U12" s="7">
        <v>36750</v>
      </c>
    </row>
    <row r="13" spans="1:64" x14ac:dyDescent="0.25">
      <c r="A13" t="s">
        <v>52</v>
      </c>
      <c r="B13" t="s">
        <v>53</v>
      </c>
      <c r="C13" s="17">
        <v>44469</v>
      </c>
      <c r="D13" s="7">
        <v>225000</v>
      </c>
      <c r="E13" t="s">
        <v>32</v>
      </c>
      <c r="F13" t="s">
        <v>33</v>
      </c>
      <c r="G13" s="7">
        <v>225000</v>
      </c>
      <c r="H13" s="7">
        <v>93900</v>
      </c>
      <c r="I13" s="12">
        <f t="shared" si="0"/>
        <v>41.733333333333334</v>
      </c>
      <c r="J13" s="7">
        <v>243836</v>
      </c>
      <c r="K13" s="7">
        <v>40749</v>
      </c>
      <c r="L13" s="7">
        <f t="shared" si="1"/>
        <v>184251</v>
      </c>
      <c r="M13" s="7">
        <v>199104.90625</v>
      </c>
      <c r="N13" s="22">
        <f t="shared" si="2"/>
        <v>0.9253965834907697</v>
      </c>
      <c r="Q13" s="37"/>
      <c r="S13" t="s">
        <v>47</v>
      </c>
      <c r="U13" s="7">
        <v>36750</v>
      </c>
    </row>
    <row r="14" spans="1:64" x14ac:dyDescent="0.25">
      <c r="A14" t="s">
        <v>54</v>
      </c>
      <c r="B14" t="s">
        <v>55</v>
      </c>
      <c r="C14" s="17">
        <v>44974</v>
      </c>
      <c r="D14" s="7">
        <v>262900</v>
      </c>
      <c r="E14" t="s">
        <v>32</v>
      </c>
      <c r="F14" t="s">
        <v>33</v>
      </c>
      <c r="G14" s="7">
        <v>262900</v>
      </c>
      <c r="H14" s="7">
        <v>1300</v>
      </c>
      <c r="I14" s="12">
        <f t="shared" si="0"/>
        <v>0.49448459490300495</v>
      </c>
      <c r="J14" s="7">
        <v>272131</v>
      </c>
      <c r="K14" s="7">
        <v>47774</v>
      </c>
      <c r="L14" s="7">
        <f t="shared" si="1"/>
        <v>215126</v>
      </c>
      <c r="M14" s="7">
        <v>219957.84375</v>
      </c>
      <c r="N14" s="22">
        <f t="shared" si="2"/>
        <v>0.97803286453611638</v>
      </c>
      <c r="Q14" s="37"/>
      <c r="S14" t="s">
        <v>34</v>
      </c>
      <c r="U14" s="7">
        <v>36750</v>
      </c>
    </row>
    <row r="15" spans="1:64" x14ac:dyDescent="0.25">
      <c r="A15" t="s">
        <v>56</v>
      </c>
      <c r="B15" t="s">
        <v>57</v>
      </c>
      <c r="C15" s="17">
        <v>45000</v>
      </c>
      <c r="D15" s="7">
        <v>262900</v>
      </c>
      <c r="E15" t="s">
        <v>32</v>
      </c>
      <c r="F15" t="s">
        <v>33</v>
      </c>
      <c r="G15" s="7">
        <v>262900</v>
      </c>
      <c r="H15" s="7">
        <v>1300</v>
      </c>
      <c r="I15" s="12">
        <f t="shared" si="0"/>
        <v>0.49448459490300495</v>
      </c>
      <c r="J15" s="7">
        <v>263416</v>
      </c>
      <c r="K15" s="7">
        <v>43022</v>
      </c>
      <c r="L15" s="7">
        <f t="shared" si="1"/>
        <v>219878</v>
      </c>
      <c r="M15" s="7">
        <v>216072.546875</v>
      </c>
      <c r="N15" s="22">
        <f t="shared" si="2"/>
        <v>1.0176119233101903</v>
      </c>
      <c r="Q15" s="37"/>
      <c r="S15" t="s">
        <v>58</v>
      </c>
      <c r="U15" s="7">
        <v>36750</v>
      </c>
    </row>
    <row r="16" spans="1:64" x14ac:dyDescent="0.25">
      <c r="A16" t="s">
        <v>59</v>
      </c>
      <c r="B16" t="s">
        <v>60</v>
      </c>
      <c r="C16" s="17">
        <v>44701</v>
      </c>
      <c r="D16" s="7">
        <v>255000</v>
      </c>
      <c r="E16" t="s">
        <v>32</v>
      </c>
      <c r="F16" t="s">
        <v>33</v>
      </c>
      <c r="G16" s="7">
        <v>255000</v>
      </c>
      <c r="H16" s="7">
        <v>19100</v>
      </c>
      <c r="I16" s="12">
        <f t="shared" si="0"/>
        <v>7.4901960784313726</v>
      </c>
      <c r="J16" s="7">
        <v>258899</v>
      </c>
      <c r="K16" s="7">
        <v>41499</v>
      </c>
      <c r="L16" s="7">
        <f t="shared" si="1"/>
        <v>213501</v>
      </c>
      <c r="M16" s="7">
        <v>213137.25</v>
      </c>
      <c r="N16" s="22">
        <f t="shared" si="2"/>
        <v>1.0017066467733819</v>
      </c>
      <c r="Q16" s="37"/>
      <c r="S16" t="s">
        <v>40</v>
      </c>
      <c r="U16" s="7">
        <v>36750</v>
      </c>
    </row>
    <row r="17" spans="1:39" x14ac:dyDescent="0.25">
      <c r="A17" t="s">
        <v>61</v>
      </c>
      <c r="B17" t="s">
        <v>62</v>
      </c>
      <c r="C17" s="17">
        <v>44987</v>
      </c>
      <c r="D17" s="7">
        <v>272900</v>
      </c>
      <c r="E17" t="s">
        <v>32</v>
      </c>
      <c r="F17" t="s">
        <v>33</v>
      </c>
      <c r="G17" s="7">
        <v>272900</v>
      </c>
      <c r="H17" s="7">
        <v>1300</v>
      </c>
      <c r="I17" s="12">
        <f t="shared" si="0"/>
        <v>0.47636496885305973</v>
      </c>
      <c r="J17" s="7">
        <v>286356</v>
      </c>
      <c r="K17" s="7">
        <v>41602</v>
      </c>
      <c r="L17" s="7">
        <f t="shared" si="1"/>
        <v>231298</v>
      </c>
      <c r="M17" s="7">
        <v>239954.90625</v>
      </c>
      <c r="N17" s="22">
        <f t="shared" si="2"/>
        <v>0.96392277872001209</v>
      </c>
      <c r="Q17" s="37"/>
      <c r="S17" t="s">
        <v>34</v>
      </c>
      <c r="U17" s="7">
        <v>35280</v>
      </c>
    </row>
    <row r="18" spans="1:39" x14ac:dyDescent="0.25">
      <c r="A18" t="s">
        <v>63</v>
      </c>
      <c r="B18" t="s">
        <v>64</v>
      </c>
      <c r="C18" s="17">
        <v>44558</v>
      </c>
      <c r="D18" s="7">
        <v>240000</v>
      </c>
      <c r="E18" t="s">
        <v>32</v>
      </c>
      <c r="F18" t="s">
        <v>33</v>
      </c>
      <c r="G18" s="7">
        <v>240000</v>
      </c>
      <c r="H18" s="7">
        <v>82800</v>
      </c>
      <c r="I18" s="12">
        <f t="shared" si="0"/>
        <v>34.5</v>
      </c>
      <c r="J18" s="7">
        <v>223468</v>
      </c>
      <c r="K18" s="7">
        <v>42664</v>
      </c>
      <c r="L18" s="7">
        <f t="shared" si="1"/>
        <v>197336</v>
      </c>
      <c r="M18" s="7">
        <v>170569.8125</v>
      </c>
      <c r="N18" s="22">
        <f t="shared" si="2"/>
        <v>1.1569221839884476</v>
      </c>
      <c r="Q18" s="37"/>
      <c r="S18" t="s">
        <v>47</v>
      </c>
      <c r="U18" s="7">
        <v>37800</v>
      </c>
    </row>
    <row r="19" spans="1:39" x14ac:dyDescent="0.25">
      <c r="A19" t="s">
        <v>65</v>
      </c>
      <c r="B19" t="s">
        <v>66</v>
      </c>
      <c r="C19" s="17">
        <v>44824</v>
      </c>
      <c r="D19" s="7">
        <v>255000</v>
      </c>
      <c r="E19" t="s">
        <v>32</v>
      </c>
      <c r="F19" t="s">
        <v>33</v>
      </c>
      <c r="G19" s="7">
        <v>255000</v>
      </c>
      <c r="H19" s="7">
        <v>98400</v>
      </c>
      <c r="I19" s="12">
        <f t="shared" si="0"/>
        <v>38.588235294117645</v>
      </c>
      <c r="J19" s="7">
        <v>220725</v>
      </c>
      <c r="K19" s="7">
        <v>52800</v>
      </c>
      <c r="L19" s="7">
        <f t="shared" si="1"/>
        <v>202200</v>
      </c>
      <c r="M19" s="7">
        <v>164632.359375</v>
      </c>
      <c r="N19" s="22">
        <f t="shared" si="2"/>
        <v>1.2281911087687709</v>
      </c>
      <c r="Q19" s="37"/>
      <c r="S19" t="s">
        <v>40</v>
      </c>
      <c r="U19" s="7">
        <v>47040</v>
      </c>
    </row>
    <row r="20" spans="1:39" ht="15.75" thickBot="1" x14ac:dyDescent="0.3">
      <c r="A20" t="s">
        <v>67</v>
      </c>
      <c r="B20" t="s">
        <v>68</v>
      </c>
      <c r="C20" s="17">
        <v>45009</v>
      </c>
      <c r="D20" s="7">
        <v>280000</v>
      </c>
      <c r="E20" t="s">
        <v>32</v>
      </c>
      <c r="F20" t="s">
        <v>33</v>
      </c>
      <c r="G20" s="7">
        <v>280000</v>
      </c>
      <c r="H20" s="7">
        <v>109600</v>
      </c>
      <c r="I20" s="12">
        <f t="shared" si="0"/>
        <v>39.142857142857139</v>
      </c>
      <c r="J20" s="7">
        <v>251146</v>
      </c>
      <c r="K20" s="7">
        <v>35668</v>
      </c>
      <c r="L20" s="7">
        <f t="shared" si="1"/>
        <v>244332</v>
      </c>
      <c r="M20" s="7">
        <v>211252.9375</v>
      </c>
      <c r="N20" s="22">
        <f t="shared" si="2"/>
        <v>1.1565851007397234</v>
      </c>
      <c r="Q20" s="37"/>
      <c r="S20" t="s">
        <v>47</v>
      </c>
      <c r="U20" s="7">
        <v>25970</v>
      </c>
    </row>
    <row r="21" spans="1:39" ht="15.75" thickTop="1" x14ac:dyDescent="0.25">
      <c r="A21" s="3"/>
      <c r="B21" s="3"/>
      <c r="C21" s="18" t="s">
        <v>69</v>
      </c>
      <c r="D21" s="8">
        <f>+SUM(D5:D20)</f>
        <v>4138500</v>
      </c>
      <c r="E21" s="3"/>
      <c r="F21" s="3"/>
      <c r="G21" s="8">
        <f>+SUM(G5:G20)</f>
        <v>4138500</v>
      </c>
      <c r="H21" s="8">
        <f>+SUM(H5:H20)</f>
        <v>1084000</v>
      </c>
      <c r="I21" s="13"/>
      <c r="J21" s="8">
        <f>+SUM(J5:J20)</f>
        <v>4114175</v>
      </c>
      <c r="K21" s="8"/>
      <c r="L21" s="8">
        <f>+SUM(L5:L20)</f>
        <v>3429185</v>
      </c>
      <c r="M21" s="8">
        <f>+SUM(M5:M20)</f>
        <v>3331409.015625</v>
      </c>
      <c r="N21" s="23"/>
      <c r="O21" s="28"/>
      <c r="P21" s="33"/>
      <c r="Q21" s="38"/>
      <c r="R21" s="43"/>
      <c r="S21" s="3"/>
      <c r="T21" s="3"/>
      <c r="U21" s="8"/>
      <c r="V21" s="3"/>
      <c r="W21" s="18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5">
      <c r="A22" s="4"/>
      <c r="B22" s="4"/>
      <c r="C22" s="19"/>
      <c r="D22" s="9"/>
      <c r="E22" s="4"/>
      <c r="F22" s="4"/>
      <c r="G22" s="9"/>
      <c r="H22" s="9"/>
      <c r="I22" s="14"/>
      <c r="J22" s="9"/>
      <c r="K22" s="9"/>
      <c r="L22" s="9"/>
      <c r="M22" s="9" t="s">
        <v>70</v>
      </c>
      <c r="N22" s="24">
        <f>L21/M21</f>
        <v>1.0293497387791204</v>
      </c>
      <c r="O22" s="29"/>
      <c r="P22" s="34"/>
      <c r="Q22" s="39"/>
      <c r="R22" s="44"/>
      <c r="S22" s="4"/>
      <c r="T22" s="4"/>
      <c r="U22" s="9"/>
      <c r="V22" s="4"/>
      <c r="W22" s="19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25">
      <c r="A23" s="5"/>
      <c r="B23" s="5"/>
      <c r="C23" s="20"/>
      <c r="D23" s="10"/>
      <c r="E23" s="5"/>
      <c r="F23" s="5"/>
      <c r="G23" s="10"/>
      <c r="H23" s="10"/>
      <c r="I23" s="15"/>
      <c r="J23" s="10"/>
      <c r="K23" s="10"/>
      <c r="L23" s="10"/>
      <c r="M23" s="10" t="s">
        <v>71</v>
      </c>
      <c r="N23" s="25">
        <f>AVERAGE(N5:N20)</f>
        <v>1.0362911272934983</v>
      </c>
      <c r="O23" s="30"/>
      <c r="P23" s="35"/>
      <c r="Q23" s="46"/>
      <c r="R23" s="45"/>
      <c r="S23" s="5"/>
      <c r="T23" s="5"/>
      <c r="U23" s="10"/>
      <c r="V23" s="5"/>
      <c r="W23" s="20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5" spans="1:39" s="47" customFormat="1" x14ac:dyDescent="0.25">
      <c r="A25" s="47" t="s">
        <v>74</v>
      </c>
      <c r="C25" s="48"/>
      <c r="D25" s="49"/>
      <c r="G25" s="49"/>
      <c r="H25" s="49"/>
      <c r="I25" s="50"/>
      <c r="J25" s="49"/>
      <c r="K25" s="49"/>
      <c r="L25" s="49"/>
      <c r="M25" s="49"/>
      <c r="N25" s="51"/>
      <c r="O25" s="52"/>
      <c r="P25" s="53"/>
      <c r="Q25" s="54"/>
      <c r="R25" s="55"/>
      <c r="U25" s="49"/>
      <c r="W25" s="48"/>
    </row>
  </sheetData>
  <conditionalFormatting sqref="A5:AM2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Haymeadow ECF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cp:lastPrinted>2024-02-24T00:12:47Z</cp:lastPrinted>
  <dcterms:created xsi:type="dcterms:W3CDTF">2024-01-12T18:24:25Z</dcterms:created>
  <dcterms:modified xsi:type="dcterms:W3CDTF">2024-03-04T13:25:44Z</dcterms:modified>
</cp:coreProperties>
</file>