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D:\Final Ravenna 2024\"/>
    </mc:Choice>
  </mc:AlternateContent>
  <xr:revisionPtr revIDLastSave="0" documentId="13_ncr:1_{9824FE8C-221A-4820-9040-7BC38A42719A}" xr6:coauthVersionLast="47" xr6:coauthVersionMax="47" xr10:uidLastSave="{00000000-0000-0000-0000-000000000000}"/>
  <bookViews>
    <workbookView xWindow="-120" yWindow="-120" windowWidth="24240" windowHeight="13020" xr2:uid="{9EAD8DF8-5A8F-4218-8C07-8F5EB20BEA4D}"/>
  </bookViews>
  <sheets>
    <sheet name="Ravenna Rural ECF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" i="2" l="1"/>
  <c r="L6" i="2"/>
  <c r="N6" i="2" s="1"/>
  <c r="I7" i="2"/>
  <c r="L7" i="2"/>
  <c r="N7" i="2" s="1"/>
  <c r="I8" i="2"/>
  <c r="L8" i="2"/>
  <c r="N8" i="2" s="1"/>
  <c r="I9" i="2"/>
  <c r="L9" i="2"/>
  <c r="I10" i="2"/>
  <c r="L10" i="2"/>
  <c r="N10" i="2" s="1"/>
  <c r="I11" i="2"/>
  <c r="L11" i="2"/>
  <c r="N11" i="2" s="1"/>
  <c r="I12" i="2"/>
  <c r="L12" i="2"/>
  <c r="N12" i="2" s="1"/>
  <c r="I13" i="2"/>
  <c r="L13" i="2"/>
  <c r="I14" i="2"/>
  <c r="L14" i="2"/>
  <c r="N14" i="2" s="1"/>
  <c r="I15" i="2"/>
  <c r="L15" i="2"/>
  <c r="N15" i="2" s="1"/>
  <c r="I16" i="2"/>
  <c r="L16" i="2"/>
  <c r="N16" i="2" s="1"/>
  <c r="I17" i="2"/>
  <c r="L17" i="2"/>
  <c r="I18" i="2"/>
  <c r="L18" i="2"/>
  <c r="N18" i="2" s="1"/>
  <c r="I19" i="2"/>
  <c r="L19" i="2"/>
  <c r="N19" i="2" s="1"/>
  <c r="I20" i="2"/>
  <c r="L20" i="2"/>
  <c r="N20" i="2" s="1"/>
  <c r="I21" i="2"/>
  <c r="L21" i="2"/>
  <c r="N21" i="2" s="1"/>
  <c r="I22" i="2"/>
  <c r="L22" i="2"/>
  <c r="I23" i="2"/>
  <c r="L23" i="2"/>
  <c r="I24" i="2"/>
  <c r="L24" i="2"/>
  <c r="N24" i="2" s="1"/>
  <c r="I25" i="2"/>
  <c r="L25" i="2"/>
  <c r="I26" i="2"/>
  <c r="L26" i="2"/>
  <c r="N26" i="2" s="1"/>
  <c r="D27" i="2"/>
  <c r="G27" i="2"/>
  <c r="H27" i="2"/>
  <c r="J27" i="2"/>
  <c r="M27" i="2"/>
  <c r="N25" i="2" l="1"/>
  <c r="N9" i="2"/>
  <c r="N13" i="2"/>
  <c r="N22" i="2"/>
  <c r="N23" i="2"/>
  <c r="N17" i="2"/>
  <c r="L27" i="2"/>
  <c r="N28" i="2" s="1"/>
  <c r="N29" i="2" l="1"/>
</calcChain>
</file>

<file path=xl/sharedStrings.xml><?xml version="1.0" encoding="utf-8"?>
<sst xmlns="http://schemas.openxmlformats.org/spreadsheetml/2006/main" count="98" uniqueCount="83">
  <si>
    <t>Parcel Number</t>
  </si>
  <si>
    <t>Street Address</t>
  </si>
  <si>
    <t>Sale Date</t>
  </si>
  <si>
    <t>Sale Price</t>
  </si>
  <si>
    <t>Adj. Sale $</t>
  </si>
  <si>
    <t>Asd. when Sold</t>
  </si>
  <si>
    <t>Asd/Adj. Sale</t>
  </si>
  <si>
    <t>Cur. Appraisal</t>
  </si>
  <si>
    <t>Land + Yard</t>
  </si>
  <si>
    <t>Bldg. Residual</t>
  </si>
  <si>
    <t>Cost Man. $</t>
  </si>
  <si>
    <t>E.C.F.</t>
  </si>
  <si>
    <t>Building Style</t>
  </si>
  <si>
    <t>Land Value</t>
  </si>
  <si>
    <t>Other Parcels in Sale</t>
  </si>
  <si>
    <t>Site Characteristics</t>
  </si>
  <si>
    <t>Access</t>
  </si>
  <si>
    <t>Water Supply</t>
  </si>
  <si>
    <t>Sewer</t>
  </si>
  <si>
    <t>Property Restrictions</t>
  </si>
  <si>
    <t>Restriction Notes</t>
  </si>
  <si>
    <t>Waterfont View</t>
  </si>
  <si>
    <t>Waterfront</t>
  </si>
  <si>
    <t>Waterfront Name</t>
  </si>
  <si>
    <t>Waterfront Ownership</t>
  </si>
  <si>
    <t>Waterfront Influences</t>
  </si>
  <si>
    <t>Bottom Character</t>
  </si>
  <si>
    <t>1 STORY</t>
  </si>
  <si>
    <t>MULTI LEVEL</t>
  </si>
  <si>
    <t>17-003-300-0007-00</t>
  </si>
  <si>
    <t>11626 HTS RAVENNA RD</t>
  </si>
  <si>
    <t>2 STORY</t>
  </si>
  <si>
    <t>17-003-400-0021-00</t>
  </si>
  <si>
    <t>11894 HTS RAVENNA RD</t>
  </si>
  <si>
    <t>17-004-400-0003-00</t>
  </si>
  <si>
    <t>11160 HTS RAVENNA RD</t>
  </si>
  <si>
    <t>17-005-100-0001-00</t>
  </si>
  <si>
    <t>2636 SWANSON RD</t>
  </si>
  <si>
    <t>17-005-100-0002-00</t>
  </si>
  <si>
    <t>2684 PRICE RD</t>
  </si>
  <si>
    <t>17-008-200-0006-00</t>
  </si>
  <si>
    <t>3419 MOORLAND RD</t>
  </si>
  <si>
    <t>1+ STORY</t>
  </si>
  <si>
    <t>17-014-100-0007-00</t>
  </si>
  <si>
    <t>4454 BLACKMER RD</t>
  </si>
  <si>
    <t>17-020-300-0004-00</t>
  </si>
  <si>
    <t>5881 ROLLENHAGEN RD</t>
  </si>
  <si>
    <t>17-022-200-0010-00</t>
  </si>
  <si>
    <t>5189 BLACKMER RD</t>
  </si>
  <si>
    <t>1 1/2 STORY</t>
  </si>
  <si>
    <t>17-023-300-0005-00</t>
  </si>
  <si>
    <t>12370 MT GARFIELD RD</t>
  </si>
  <si>
    <t>17-024-400-0005-00</t>
  </si>
  <si>
    <t>5741 SQUIRES RD</t>
  </si>
  <si>
    <t>17-026-200-0004-00</t>
  </si>
  <si>
    <t>5805 S RAVENNA RD</t>
  </si>
  <si>
    <t>1 3/4 STORY</t>
  </si>
  <si>
    <t>17-026-400-0004-00</t>
  </si>
  <si>
    <t>12671 FARR RD</t>
  </si>
  <si>
    <t>17-026-400-0006-00</t>
  </si>
  <si>
    <t>6573 S RAVENNA RD</t>
  </si>
  <si>
    <t>17-027-100-0002-00</t>
  </si>
  <si>
    <t>11390 PATTERSON RD</t>
  </si>
  <si>
    <t>17-028-100-0007-00</t>
  </si>
  <si>
    <t>6218 MOORLAND RD</t>
  </si>
  <si>
    <t>17-032-200-0002-00</t>
  </si>
  <si>
    <t>6705 MOORLAND RD</t>
  </si>
  <si>
    <t>17-032-200-0005-00</t>
  </si>
  <si>
    <t>10040 JUDSON RD</t>
  </si>
  <si>
    <t>17-480-000-0002-00</t>
  </si>
  <si>
    <t>13102 HARRISBURG RD</t>
  </si>
  <si>
    <t>17-480-000-0006-00</t>
  </si>
  <si>
    <t>13036 HARRISBURG RD</t>
  </si>
  <si>
    <t>17-480-000-0007-00, 17-480-000-0008-00</t>
  </si>
  <si>
    <t>17-681-000-0028-00</t>
  </si>
  <si>
    <t>3474 LO-AL DR</t>
  </si>
  <si>
    <t>Totals:</t>
  </si>
  <si>
    <t>E.C.F. =&gt;</t>
  </si>
  <si>
    <t>Ave. E.C.F. =&gt;</t>
  </si>
  <si>
    <t>Ravenna Township</t>
  </si>
  <si>
    <t>4-1-2021 thru 3-31-2023</t>
  </si>
  <si>
    <t>Rural ECF Study</t>
  </si>
  <si>
    <t>Study indicates an ECF of 1.46.  Utilized an ECF of 1.430 for 2024, which is an increase from 1.302 in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</si>
</sst>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164" formatCode="#0.00_);[Red]\(#0.00\)"/>
    <numFmt numFmtId="165" formatCode="mm/dd/yy"/>
    <numFmt numFmtId="166" formatCode="#0.000_);[Red]\(#0.000\)"/>
    <numFmt numFmtId="167" formatCode="&quot;$&quot;#0.00_);[Red]\(&quot;$&quot;#0.00\)"/>
    <numFmt numFmtId="168" formatCode="#0.0000_);[Red]\(#0.0000\)"/>
  </numFmts>
  <fonts count="4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1"/>
      <color rgb="FFFFFFFF"/>
      <name val="Aptos Narrow"/>
      <family val="2"/>
      <scheme val="minor"/>
    </font>
    <font>
      <b/>
      <sz val="11"/>
      <color rgb="FF00000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3" borderId="1" xfId="0" applyFont="1" applyFill="1" applyBorder="1"/>
    <xf numFmtId="0" fontId="3" fillId="3" borderId="0" xfId="0" applyFont="1" applyFill="1"/>
    <xf numFmtId="0" fontId="3" fillId="3" borderId="2" xfId="0" applyFont="1" applyFill="1" applyBorder="1"/>
    <xf numFmtId="6" fontId="2" fillId="2" borderId="0" xfId="0" applyNumberFormat="1" applyFont="1" applyFill="1" applyAlignment="1">
      <alignment horizontal="center"/>
    </xf>
    <xf numFmtId="6" fontId="0" fillId="0" borderId="0" xfId="0" applyNumberFormat="1"/>
    <xf numFmtId="6" fontId="3" fillId="3" borderId="1" xfId="0" applyNumberFormat="1" applyFont="1" applyFill="1" applyBorder="1"/>
    <xf numFmtId="6" fontId="3" fillId="3" borderId="0" xfId="0" applyNumberFormat="1" applyFont="1" applyFill="1"/>
    <xf numFmtId="6" fontId="3" fillId="3" borderId="2" xfId="0" applyNumberFormat="1" applyFont="1" applyFill="1" applyBorder="1"/>
    <xf numFmtId="164" fontId="2" fillId="2" borderId="0" xfId="0" applyNumberFormat="1" applyFont="1" applyFill="1" applyAlignment="1">
      <alignment horizontal="center"/>
    </xf>
    <xf numFmtId="164" fontId="0" fillId="0" borderId="0" xfId="0" applyNumberFormat="1"/>
    <xf numFmtId="164" fontId="3" fillId="3" borderId="1" xfId="0" applyNumberFormat="1" applyFont="1" applyFill="1" applyBorder="1"/>
    <xf numFmtId="164" fontId="3" fillId="3" borderId="0" xfId="0" applyNumberFormat="1" applyFont="1" applyFill="1"/>
    <xf numFmtId="164" fontId="3" fillId="3" borderId="2" xfId="0" applyNumberFormat="1" applyFont="1" applyFill="1" applyBorder="1"/>
    <xf numFmtId="165" fontId="2" fillId="2" borderId="0" xfId="0" applyNumberFormat="1" applyFont="1" applyFill="1" applyAlignment="1">
      <alignment horizontal="center"/>
    </xf>
    <xf numFmtId="165" fontId="0" fillId="0" borderId="0" xfId="0" applyNumberFormat="1"/>
    <xf numFmtId="165" fontId="3" fillId="3" borderId="1" xfId="0" applyNumberFormat="1" applyFont="1" applyFill="1" applyBorder="1"/>
    <xf numFmtId="165" fontId="3" fillId="3" borderId="0" xfId="0" applyNumberFormat="1" applyFont="1" applyFill="1"/>
    <xf numFmtId="165" fontId="3" fillId="3" borderId="2" xfId="0" applyNumberFormat="1" applyFont="1" applyFill="1" applyBorder="1"/>
    <xf numFmtId="166" fontId="2" fillId="2" borderId="0" xfId="0" applyNumberFormat="1" applyFont="1" applyFill="1" applyAlignment="1">
      <alignment horizontal="center"/>
    </xf>
    <xf numFmtId="166" fontId="0" fillId="0" borderId="0" xfId="0" applyNumberFormat="1"/>
    <xf numFmtId="166" fontId="3" fillId="3" borderId="1" xfId="0" applyNumberFormat="1" applyFont="1" applyFill="1" applyBorder="1"/>
    <xf numFmtId="166" fontId="3" fillId="3" borderId="0" xfId="0" applyNumberFormat="1" applyFont="1" applyFill="1"/>
    <xf numFmtId="166" fontId="3" fillId="3" borderId="2" xfId="0" applyNumberFormat="1" applyFont="1" applyFill="1" applyBorder="1"/>
    <xf numFmtId="38" fontId="2" fillId="2" borderId="0" xfId="0" applyNumberFormat="1" applyFont="1" applyFill="1" applyAlignment="1">
      <alignment horizontal="center"/>
    </xf>
    <xf numFmtId="38" fontId="0" fillId="0" borderId="0" xfId="0" applyNumberFormat="1"/>
    <xf numFmtId="38" fontId="3" fillId="3" borderId="1" xfId="0" applyNumberFormat="1" applyFont="1" applyFill="1" applyBorder="1"/>
    <xf numFmtId="38" fontId="3" fillId="3" borderId="0" xfId="0" applyNumberFormat="1" applyFont="1" applyFill="1"/>
    <xf numFmtId="38" fontId="3" fillId="3" borderId="2" xfId="0" applyNumberFormat="1" applyFont="1" applyFill="1" applyBorder="1"/>
    <xf numFmtId="167" fontId="2" fillId="2" borderId="0" xfId="0" applyNumberFormat="1" applyFont="1" applyFill="1" applyAlignment="1">
      <alignment horizontal="center"/>
    </xf>
    <xf numFmtId="167" fontId="0" fillId="0" borderId="0" xfId="0" applyNumberFormat="1"/>
    <xf numFmtId="167" fontId="3" fillId="3" borderId="1" xfId="0" applyNumberFormat="1" applyFont="1" applyFill="1" applyBorder="1"/>
    <xf numFmtId="167" fontId="3" fillId="3" borderId="0" xfId="0" applyNumberFormat="1" applyFont="1" applyFill="1"/>
    <xf numFmtId="167" fontId="3" fillId="3" borderId="2" xfId="0" applyNumberFormat="1" applyFont="1" applyFill="1" applyBorder="1"/>
    <xf numFmtId="49" fontId="2" fillId="2" borderId="0" xfId="0" applyNumberFormat="1" applyFont="1" applyFill="1" applyAlignment="1">
      <alignment horizontal="right"/>
    </xf>
    <xf numFmtId="49" fontId="0" fillId="0" borderId="0" xfId="0" quotePrefix="1" applyNumberFormat="1" applyAlignment="1">
      <alignment horizontal="right"/>
    </xf>
    <xf numFmtId="49" fontId="3" fillId="3" borderId="1" xfId="0" applyNumberFormat="1" applyFont="1" applyFill="1" applyBorder="1" applyAlignment="1">
      <alignment horizontal="right"/>
    </xf>
    <xf numFmtId="49" fontId="3" fillId="3" borderId="0" xfId="0" applyNumberFormat="1" applyFont="1" applyFill="1" applyAlignment="1">
      <alignment horizontal="right"/>
    </xf>
    <xf numFmtId="49" fontId="0" fillId="0" borderId="0" xfId="0" applyNumberFormat="1" applyAlignment="1">
      <alignment horizontal="right"/>
    </xf>
    <xf numFmtId="168" fontId="2" fillId="2" borderId="0" xfId="0" applyNumberFormat="1" applyFont="1" applyFill="1" applyAlignment="1">
      <alignment horizontal="center"/>
    </xf>
    <xf numFmtId="168" fontId="0" fillId="0" borderId="0" xfId="0" applyNumberFormat="1"/>
    <xf numFmtId="168" fontId="3" fillId="3" borderId="1" xfId="0" applyNumberFormat="1" applyFont="1" applyFill="1" applyBorder="1"/>
    <xf numFmtId="168" fontId="3" fillId="3" borderId="0" xfId="0" applyNumberFormat="1" applyFont="1" applyFill="1"/>
    <xf numFmtId="168" fontId="3" fillId="3" borderId="2" xfId="0" applyNumberFormat="1" applyFont="1" applyFill="1" applyBorder="1"/>
    <xf numFmtId="168" fontId="3" fillId="3" borderId="2" xfId="0" applyNumberFormat="1" applyFont="1" applyFill="1" applyBorder="1" applyAlignment="1">
      <alignment horizontal="right"/>
    </xf>
    <xf numFmtId="165" fontId="1" fillId="0" borderId="0" xfId="0" applyNumberFormat="1" applyFont="1"/>
    <xf numFmtId="6" fontId="1" fillId="0" borderId="0" xfId="0" applyNumberFormat="1" applyFont="1"/>
    <xf numFmtId="164" fontId="1" fillId="0" borderId="0" xfId="0" applyNumberFormat="1" applyFont="1"/>
    <xf numFmtId="166" fontId="1" fillId="0" borderId="0" xfId="0" applyNumberFormat="1" applyFont="1"/>
    <xf numFmtId="38" fontId="1" fillId="0" borderId="0" xfId="0" applyNumberFormat="1" applyFont="1"/>
    <xf numFmtId="167" fontId="1" fillId="0" borderId="0" xfId="0" applyNumberFormat="1" applyFont="1"/>
    <xf numFmtId="49" fontId="1" fillId="0" borderId="0" xfId="0" applyNumberFormat="1" applyFont="1" applyAlignment="1">
      <alignment horizontal="right"/>
    </xf>
    <xf numFmtId="168" fontId="1" fillId="0" borderId="0" xfId="0" applyNumberFormat="1" applyFont="1"/>
  </cellXfs>
  <cellStyles count="1">
    <cellStyle name="Normal" xfId="0" builtinId="0"/>
  </cellStyles>
  <dxfs count="6"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F3FAA-3835-40F6-B459-40D82D158AA3}">
  <sheetPr>
    <pageSetUpPr fitToPage="1"/>
  </sheetPr>
  <dimension ref="A1:BL34"/>
  <sheetViews>
    <sheetView tabSelected="1" topLeftCell="A9" workbookViewId="0">
      <selection sqref="A1:U32"/>
    </sheetView>
  </sheetViews>
  <sheetFormatPr defaultRowHeight="15" x14ac:dyDescent="0.25"/>
  <cols>
    <col min="1" max="1" width="23.28515625" customWidth="1"/>
    <col min="2" max="2" width="22.7109375" customWidth="1"/>
    <col min="3" max="3" width="14.7109375" style="18" customWidth="1"/>
    <col min="4" max="4" width="14.140625" style="8" customWidth="1"/>
    <col min="5" max="5" width="8.7109375" hidden="1" customWidth="1"/>
    <col min="6" max="6" width="17.7109375" hidden="1" customWidth="1"/>
    <col min="7" max="7" width="14" style="8" customWidth="1"/>
    <col min="8" max="8" width="14.140625" style="8" customWidth="1"/>
    <col min="9" max="9" width="13.42578125" style="13" customWidth="1"/>
    <col min="10" max="10" width="13.5703125" style="8" customWidth="1"/>
    <col min="11" max="11" width="12.140625" style="8" customWidth="1"/>
    <col min="12" max="12" width="13.85546875" style="8" customWidth="1"/>
    <col min="13" max="13" width="11.28515625" style="8" customWidth="1"/>
    <col min="14" max="14" width="10.7109375" style="23" customWidth="1"/>
    <col min="15" max="15" width="2.42578125" style="28" customWidth="1"/>
    <col min="16" max="16" width="13.7109375" style="33" hidden="1" customWidth="1"/>
    <col min="17" max="17" width="13.7109375" style="41" hidden="1" customWidth="1"/>
    <col min="18" max="18" width="21.7109375" style="43" hidden="1" customWidth="1"/>
    <col min="19" max="19" width="12.140625" customWidth="1"/>
    <col min="20" max="20" width="0.28515625" hidden="1" customWidth="1"/>
    <col min="21" max="21" width="12.85546875" style="8" customWidth="1"/>
    <col min="22" max="22" width="17.7109375" customWidth="1"/>
    <col min="23" max="23" width="15.7109375" style="18" customWidth="1"/>
    <col min="24" max="24" width="40.7109375" customWidth="1"/>
    <col min="25" max="25" width="20.7109375" customWidth="1"/>
    <col min="26" max="26" width="19.7109375" customWidth="1"/>
    <col min="27" max="31" width="20.7109375" customWidth="1"/>
    <col min="32" max="32" width="21.7109375" customWidth="1"/>
    <col min="33" max="37" width="20.7109375" customWidth="1"/>
    <col min="38" max="38" width="21.7109375" customWidth="1"/>
    <col min="39" max="39" width="20.7109375" customWidth="1"/>
  </cols>
  <sheetData>
    <row r="1" spans="1:64" s="1" customFormat="1" x14ac:dyDescent="0.25">
      <c r="A1" s="1" t="s">
        <v>79</v>
      </c>
      <c r="C1" s="48"/>
      <c r="D1" s="49"/>
      <c r="G1" s="49"/>
      <c r="H1" s="49"/>
      <c r="I1" s="50"/>
      <c r="J1" s="49"/>
      <c r="K1" s="49"/>
      <c r="L1" s="49"/>
      <c r="M1" s="49"/>
      <c r="N1" s="51"/>
      <c r="O1" s="52"/>
      <c r="P1" s="53"/>
      <c r="Q1" s="54"/>
      <c r="R1" s="55"/>
      <c r="U1" s="49"/>
      <c r="W1" s="48"/>
    </row>
    <row r="2" spans="1:64" s="1" customFormat="1" x14ac:dyDescent="0.25">
      <c r="A2" s="1" t="s">
        <v>80</v>
      </c>
      <c r="C2" s="48"/>
      <c r="D2" s="49"/>
      <c r="G2" s="49"/>
      <c r="H2" s="49"/>
      <c r="I2" s="50"/>
      <c r="J2" s="49"/>
      <c r="K2" s="49"/>
      <c r="L2" s="49"/>
      <c r="M2" s="49"/>
      <c r="N2" s="51"/>
      <c r="O2" s="52"/>
      <c r="P2" s="53"/>
      <c r="Q2" s="54"/>
      <c r="R2" s="55"/>
      <c r="U2" s="49"/>
      <c r="W2" s="48"/>
    </row>
    <row r="3" spans="1:64" s="1" customFormat="1" x14ac:dyDescent="0.25">
      <c r="A3" s="1" t="s">
        <v>81</v>
      </c>
      <c r="C3" s="48"/>
      <c r="D3" s="49"/>
      <c r="G3" s="49"/>
      <c r="H3" s="49"/>
      <c r="I3" s="50"/>
      <c r="J3" s="49"/>
      <c r="K3" s="49"/>
      <c r="L3" s="49"/>
      <c r="M3" s="49"/>
      <c r="N3" s="51"/>
      <c r="O3" s="52"/>
      <c r="P3" s="53"/>
      <c r="Q3" s="54"/>
      <c r="R3" s="55"/>
      <c r="U3" s="49"/>
      <c r="W3" s="48"/>
    </row>
    <row r="4" spans="1:64" x14ac:dyDescent="0.25">
      <c r="A4" s="2" t="s">
        <v>0</v>
      </c>
      <c r="B4" s="2" t="s">
        <v>1</v>
      </c>
      <c r="C4" s="17" t="s">
        <v>2</v>
      </c>
      <c r="D4" s="7" t="s">
        <v>3</v>
      </c>
      <c r="E4" s="2"/>
      <c r="F4" s="2"/>
      <c r="G4" s="7" t="s">
        <v>4</v>
      </c>
      <c r="H4" s="7" t="s">
        <v>5</v>
      </c>
      <c r="I4" s="12" t="s">
        <v>6</v>
      </c>
      <c r="J4" s="7" t="s">
        <v>7</v>
      </c>
      <c r="K4" s="7" t="s">
        <v>8</v>
      </c>
      <c r="L4" s="7" t="s">
        <v>9</v>
      </c>
      <c r="M4" s="7" t="s">
        <v>10</v>
      </c>
      <c r="N4" s="22" t="s">
        <v>11</v>
      </c>
      <c r="O4" s="27"/>
      <c r="P4" s="32"/>
      <c r="Q4" s="37"/>
      <c r="R4" s="42"/>
      <c r="S4" s="2" t="s">
        <v>12</v>
      </c>
      <c r="T4" s="2"/>
      <c r="U4" s="7" t="s">
        <v>13</v>
      </c>
      <c r="V4" s="2"/>
      <c r="W4" s="17"/>
      <c r="X4" s="2" t="s">
        <v>14</v>
      </c>
      <c r="Y4" s="2"/>
      <c r="Z4" s="2"/>
      <c r="AA4" s="2"/>
      <c r="AB4" s="2" t="s">
        <v>15</v>
      </c>
      <c r="AC4" s="2" t="s">
        <v>16</v>
      </c>
      <c r="AD4" s="2" t="s">
        <v>17</v>
      </c>
      <c r="AE4" s="2" t="s">
        <v>18</v>
      </c>
      <c r="AF4" s="2" t="s">
        <v>19</v>
      </c>
      <c r="AG4" s="2" t="s">
        <v>20</v>
      </c>
      <c r="AH4" s="2" t="s">
        <v>21</v>
      </c>
      <c r="AI4" s="2" t="s">
        <v>22</v>
      </c>
      <c r="AJ4" s="2" t="s">
        <v>23</v>
      </c>
      <c r="AK4" s="2" t="s">
        <v>24</v>
      </c>
      <c r="AL4" s="2" t="s">
        <v>25</v>
      </c>
      <c r="AM4" s="2" t="s">
        <v>26</v>
      </c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</row>
    <row r="5" spans="1:64" x14ac:dyDescent="0.25">
      <c r="Q5" s="38"/>
    </row>
    <row r="6" spans="1:64" x14ac:dyDescent="0.25">
      <c r="A6" t="s">
        <v>29</v>
      </c>
      <c r="B6" t="s">
        <v>30</v>
      </c>
      <c r="C6" s="18">
        <v>44932</v>
      </c>
      <c r="D6" s="8">
        <v>300000</v>
      </c>
      <c r="G6" s="8">
        <v>300000</v>
      </c>
      <c r="H6" s="8">
        <v>135400</v>
      </c>
      <c r="I6" s="13">
        <f t="shared" ref="I5:I26" si="0">H6/G6*100</f>
        <v>45.133333333333333</v>
      </c>
      <c r="J6" s="8">
        <v>369195</v>
      </c>
      <c r="K6" s="8">
        <v>31501</v>
      </c>
      <c r="L6" s="8">
        <f t="shared" ref="L5:L26" si="1">G6-K6</f>
        <v>268499</v>
      </c>
      <c r="M6" s="8">
        <v>236149.65395541958</v>
      </c>
      <c r="N6" s="23">
        <f t="shared" ref="N5:N26" si="2">L6/M6</f>
        <v>1.136986633275725</v>
      </c>
      <c r="Q6" s="38"/>
      <c r="S6" t="s">
        <v>31</v>
      </c>
      <c r="U6" s="8">
        <v>26400</v>
      </c>
    </row>
    <row r="7" spans="1:64" x14ac:dyDescent="0.25">
      <c r="A7" t="s">
        <v>32</v>
      </c>
      <c r="B7" t="s">
        <v>33</v>
      </c>
      <c r="C7" s="18">
        <v>44365</v>
      </c>
      <c r="D7" s="8">
        <v>153000</v>
      </c>
      <c r="G7" s="8">
        <v>153000</v>
      </c>
      <c r="H7" s="8">
        <v>63300</v>
      </c>
      <c r="I7" s="13">
        <f t="shared" si="0"/>
        <v>41.372549019607838</v>
      </c>
      <c r="J7" s="8">
        <v>172259</v>
      </c>
      <c r="K7" s="8">
        <v>26754</v>
      </c>
      <c r="L7" s="8">
        <f t="shared" si="1"/>
        <v>126246</v>
      </c>
      <c r="M7" s="8">
        <v>101751.75</v>
      </c>
      <c r="N7" s="23">
        <f t="shared" si="2"/>
        <v>1.240725589486176</v>
      </c>
      <c r="Q7" s="38"/>
      <c r="S7" t="s">
        <v>27</v>
      </c>
      <c r="U7" s="8">
        <v>26754</v>
      </c>
    </row>
    <row r="8" spans="1:64" x14ac:dyDescent="0.25">
      <c r="A8" t="s">
        <v>34</v>
      </c>
      <c r="B8" t="s">
        <v>35</v>
      </c>
      <c r="C8" s="18">
        <v>44587</v>
      </c>
      <c r="D8" s="8">
        <v>201000</v>
      </c>
      <c r="G8" s="8">
        <v>201000</v>
      </c>
      <c r="H8" s="8">
        <v>78200</v>
      </c>
      <c r="I8" s="13">
        <f t="shared" si="0"/>
        <v>38.905472636815915</v>
      </c>
      <c r="J8" s="8">
        <v>233672</v>
      </c>
      <c r="K8" s="8">
        <v>30000</v>
      </c>
      <c r="L8" s="8">
        <f t="shared" si="1"/>
        <v>171000</v>
      </c>
      <c r="M8" s="8">
        <v>142427.96875</v>
      </c>
      <c r="N8" s="23">
        <f t="shared" si="2"/>
        <v>1.2006068857174514</v>
      </c>
      <c r="Q8" s="38"/>
      <c r="S8" t="s">
        <v>27</v>
      </c>
      <c r="U8" s="8">
        <v>30000</v>
      </c>
    </row>
    <row r="9" spans="1:64" x14ac:dyDescent="0.25">
      <c r="A9" t="s">
        <v>36</v>
      </c>
      <c r="B9" t="s">
        <v>37</v>
      </c>
      <c r="C9" s="18">
        <v>44732</v>
      </c>
      <c r="D9" s="8">
        <v>280000</v>
      </c>
      <c r="G9" s="8">
        <v>280000</v>
      </c>
      <c r="H9" s="8">
        <v>78500</v>
      </c>
      <c r="I9" s="13">
        <f t="shared" si="0"/>
        <v>28.035714285714285</v>
      </c>
      <c r="J9" s="8">
        <v>254014</v>
      </c>
      <c r="K9" s="8">
        <v>32167</v>
      </c>
      <c r="L9" s="8">
        <f t="shared" si="1"/>
        <v>247833</v>
      </c>
      <c r="M9" s="8">
        <v>155137.765625</v>
      </c>
      <c r="N9" s="23">
        <f t="shared" si="2"/>
        <v>1.5975027034942832</v>
      </c>
      <c r="Q9" s="38"/>
      <c r="S9" t="s">
        <v>28</v>
      </c>
      <c r="U9" s="8">
        <v>30240</v>
      </c>
    </row>
    <row r="10" spans="1:64" x14ac:dyDescent="0.25">
      <c r="A10" t="s">
        <v>38</v>
      </c>
      <c r="B10" t="s">
        <v>39</v>
      </c>
      <c r="C10" s="18">
        <v>44897</v>
      </c>
      <c r="D10" s="8">
        <v>245000</v>
      </c>
      <c r="G10" s="8">
        <v>245000</v>
      </c>
      <c r="H10" s="8">
        <v>62500</v>
      </c>
      <c r="I10" s="13">
        <f t="shared" si="0"/>
        <v>25.510204081632654</v>
      </c>
      <c r="J10" s="8">
        <v>223286</v>
      </c>
      <c r="K10" s="8">
        <v>34500</v>
      </c>
      <c r="L10" s="8">
        <f t="shared" si="1"/>
        <v>210500</v>
      </c>
      <c r="M10" s="8">
        <v>132018.18230987759</v>
      </c>
      <c r="N10" s="23">
        <f t="shared" si="2"/>
        <v>1.5944773387797992</v>
      </c>
      <c r="Q10" s="38"/>
      <c r="S10" t="s">
        <v>28</v>
      </c>
      <c r="U10" s="8">
        <v>34500</v>
      </c>
    </row>
    <row r="11" spans="1:64" x14ac:dyDescent="0.25">
      <c r="A11" t="s">
        <v>40</v>
      </c>
      <c r="B11" t="s">
        <v>41</v>
      </c>
      <c r="C11" s="18">
        <v>44431</v>
      </c>
      <c r="D11" s="8">
        <v>176000</v>
      </c>
      <c r="G11" s="8">
        <v>176000</v>
      </c>
      <c r="H11" s="8">
        <v>66600</v>
      </c>
      <c r="I11" s="13">
        <f t="shared" si="0"/>
        <v>37.840909090909093</v>
      </c>
      <c r="J11" s="8">
        <v>176589</v>
      </c>
      <c r="K11" s="8">
        <v>45276</v>
      </c>
      <c r="L11" s="8">
        <f t="shared" si="1"/>
        <v>130724</v>
      </c>
      <c r="M11" s="8">
        <v>91827.2734375</v>
      </c>
      <c r="N11" s="23">
        <f t="shared" si="2"/>
        <v>1.4235857725752263</v>
      </c>
      <c r="Q11" s="38"/>
      <c r="S11" t="s">
        <v>27</v>
      </c>
      <c r="U11" s="8">
        <v>45276</v>
      </c>
    </row>
    <row r="12" spans="1:64" x14ac:dyDescent="0.25">
      <c r="A12" t="s">
        <v>43</v>
      </c>
      <c r="B12" t="s">
        <v>44</v>
      </c>
      <c r="C12" s="18">
        <v>44874</v>
      </c>
      <c r="D12" s="8">
        <v>245000</v>
      </c>
      <c r="G12" s="8">
        <v>245000</v>
      </c>
      <c r="H12" s="8">
        <v>89000</v>
      </c>
      <c r="I12" s="13">
        <f t="shared" si="0"/>
        <v>36.326530612244902</v>
      </c>
      <c r="J12" s="8">
        <v>264385</v>
      </c>
      <c r="K12" s="8">
        <v>32812</v>
      </c>
      <c r="L12" s="8">
        <f t="shared" si="1"/>
        <v>212188</v>
      </c>
      <c r="M12" s="8">
        <v>161939.1575611888</v>
      </c>
      <c r="N12" s="23">
        <f t="shared" si="2"/>
        <v>1.3102945772693961</v>
      </c>
      <c r="Q12" s="38"/>
      <c r="S12" t="s">
        <v>27</v>
      </c>
      <c r="U12" s="8">
        <v>32812</v>
      </c>
    </row>
    <row r="13" spans="1:64" x14ac:dyDescent="0.25">
      <c r="A13" t="s">
        <v>45</v>
      </c>
      <c r="B13" t="s">
        <v>46</v>
      </c>
      <c r="C13" s="18">
        <v>44435</v>
      </c>
      <c r="D13" s="8">
        <v>275000</v>
      </c>
      <c r="G13" s="8">
        <v>275000</v>
      </c>
      <c r="H13" s="8">
        <v>122100</v>
      </c>
      <c r="I13" s="13">
        <f t="shared" si="0"/>
        <v>44.4</v>
      </c>
      <c r="J13" s="8">
        <v>312245</v>
      </c>
      <c r="K13" s="8">
        <v>93378</v>
      </c>
      <c r="L13" s="8">
        <f t="shared" si="1"/>
        <v>181622</v>
      </c>
      <c r="M13" s="8">
        <v>153053.84746503498</v>
      </c>
      <c r="N13" s="23">
        <f t="shared" si="2"/>
        <v>1.1866542593219775</v>
      </c>
      <c r="Q13" s="38"/>
      <c r="S13" t="s">
        <v>28</v>
      </c>
      <c r="U13" s="8">
        <v>90000</v>
      </c>
    </row>
    <row r="14" spans="1:64" x14ac:dyDescent="0.25">
      <c r="A14" t="s">
        <v>47</v>
      </c>
      <c r="B14" t="s">
        <v>48</v>
      </c>
      <c r="C14" s="18">
        <v>44589</v>
      </c>
      <c r="D14" s="8">
        <v>299000</v>
      </c>
      <c r="G14" s="8">
        <v>299000</v>
      </c>
      <c r="H14" s="8">
        <v>85800</v>
      </c>
      <c r="I14" s="13">
        <f t="shared" si="0"/>
        <v>28.695652173913043</v>
      </c>
      <c r="J14" s="8">
        <v>267644</v>
      </c>
      <c r="K14" s="8">
        <v>57820</v>
      </c>
      <c r="L14" s="8">
        <f t="shared" si="1"/>
        <v>241180</v>
      </c>
      <c r="M14" s="8">
        <v>146730.0625</v>
      </c>
      <c r="N14" s="23">
        <f t="shared" si="2"/>
        <v>1.6436986115234566</v>
      </c>
      <c r="Q14" s="38"/>
      <c r="S14" t="s">
        <v>49</v>
      </c>
      <c r="U14" s="8">
        <v>57820</v>
      </c>
    </row>
    <row r="15" spans="1:64" x14ac:dyDescent="0.25">
      <c r="A15" t="s">
        <v>50</v>
      </c>
      <c r="B15" t="s">
        <v>51</v>
      </c>
      <c r="C15" s="18">
        <v>44937</v>
      </c>
      <c r="D15" s="8">
        <v>300700</v>
      </c>
      <c r="G15" s="8">
        <v>300700</v>
      </c>
      <c r="H15" s="8">
        <v>89200</v>
      </c>
      <c r="I15" s="13">
        <f t="shared" si="0"/>
        <v>29.664117060192886</v>
      </c>
      <c r="J15" s="8">
        <v>286086</v>
      </c>
      <c r="K15" s="8">
        <v>31930</v>
      </c>
      <c r="L15" s="8">
        <f t="shared" si="1"/>
        <v>268770</v>
      </c>
      <c r="M15" s="8">
        <v>177731.46131993009</v>
      </c>
      <c r="N15" s="23">
        <f t="shared" si="2"/>
        <v>1.5122252301532233</v>
      </c>
      <c r="Q15" s="38"/>
      <c r="S15" t="s">
        <v>31</v>
      </c>
      <c r="U15" s="8">
        <v>29022</v>
      </c>
    </row>
    <row r="16" spans="1:64" x14ac:dyDescent="0.25">
      <c r="A16" t="s">
        <v>52</v>
      </c>
      <c r="B16" t="s">
        <v>53</v>
      </c>
      <c r="C16" s="18">
        <v>44715</v>
      </c>
      <c r="D16" s="8">
        <v>335000</v>
      </c>
      <c r="G16" s="8">
        <v>335000</v>
      </c>
      <c r="H16" s="8">
        <v>113400</v>
      </c>
      <c r="I16" s="13">
        <f t="shared" si="0"/>
        <v>33.850746268656721</v>
      </c>
      <c r="J16" s="8">
        <v>242493</v>
      </c>
      <c r="K16" s="8">
        <v>85580</v>
      </c>
      <c r="L16" s="8">
        <f t="shared" si="1"/>
        <v>249420</v>
      </c>
      <c r="M16" s="8">
        <v>120516.8984375</v>
      </c>
      <c r="N16" s="23">
        <f t="shared" si="2"/>
        <v>2.0695852883182941</v>
      </c>
      <c r="Q16" s="38"/>
      <c r="S16" t="s">
        <v>49</v>
      </c>
      <c r="U16" s="8">
        <v>84000</v>
      </c>
    </row>
    <row r="17" spans="1:39" x14ac:dyDescent="0.25">
      <c r="A17" t="s">
        <v>54</v>
      </c>
      <c r="B17" t="s">
        <v>55</v>
      </c>
      <c r="C17" s="18">
        <v>44643</v>
      </c>
      <c r="D17" s="8">
        <v>245000</v>
      </c>
      <c r="G17" s="8">
        <v>245000</v>
      </c>
      <c r="H17" s="8">
        <v>67800</v>
      </c>
      <c r="I17" s="13">
        <f t="shared" si="0"/>
        <v>27.673469387755102</v>
      </c>
      <c r="J17" s="8">
        <v>279636</v>
      </c>
      <c r="K17" s="8">
        <v>44000</v>
      </c>
      <c r="L17" s="8">
        <f t="shared" si="1"/>
        <v>201000</v>
      </c>
      <c r="M17" s="8">
        <v>164780.41717657339</v>
      </c>
      <c r="N17" s="23">
        <f t="shared" si="2"/>
        <v>1.2198051409507895</v>
      </c>
      <c r="Q17" s="38"/>
      <c r="S17" t="s">
        <v>56</v>
      </c>
      <c r="U17" s="8">
        <v>44000</v>
      </c>
    </row>
    <row r="18" spans="1:39" x14ac:dyDescent="0.25">
      <c r="A18" t="s">
        <v>57</v>
      </c>
      <c r="B18" t="s">
        <v>58</v>
      </c>
      <c r="C18" s="18">
        <v>44502</v>
      </c>
      <c r="D18" s="8">
        <v>218000</v>
      </c>
      <c r="G18" s="8">
        <v>218000</v>
      </c>
      <c r="H18" s="8">
        <v>92400</v>
      </c>
      <c r="I18" s="13">
        <f t="shared" si="0"/>
        <v>42.38532110091743</v>
      </c>
      <c r="J18" s="8">
        <v>237820</v>
      </c>
      <c r="K18" s="8">
        <v>28102</v>
      </c>
      <c r="L18" s="8">
        <f t="shared" si="1"/>
        <v>189898</v>
      </c>
      <c r="M18" s="8">
        <v>161073.734375</v>
      </c>
      <c r="N18" s="23">
        <f t="shared" si="2"/>
        <v>1.1789507503308607</v>
      </c>
      <c r="Q18" s="38"/>
      <c r="S18" t="s">
        <v>27</v>
      </c>
      <c r="U18" s="8">
        <v>26042</v>
      </c>
    </row>
    <row r="19" spans="1:39" x14ac:dyDescent="0.25">
      <c r="A19" t="s">
        <v>59</v>
      </c>
      <c r="B19" t="s">
        <v>60</v>
      </c>
      <c r="C19" s="18">
        <v>44783</v>
      </c>
      <c r="D19" s="8">
        <v>270000</v>
      </c>
      <c r="G19" s="8">
        <v>270000</v>
      </c>
      <c r="H19" s="8">
        <v>75100</v>
      </c>
      <c r="I19" s="13">
        <f t="shared" si="0"/>
        <v>27.814814814814813</v>
      </c>
      <c r="J19" s="8">
        <v>208675</v>
      </c>
      <c r="K19" s="8">
        <v>28304</v>
      </c>
      <c r="L19" s="8">
        <f t="shared" si="1"/>
        <v>241696</v>
      </c>
      <c r="M19" s="8">
        <v>126133.56943837411</v>
      </c>
      <c r="N19" s="23">
        <f t="shared" si="2"/>
        <v>1.9161909163134163</v>
      </c>
      <c r="Q19" s="38"/>
      <c r="S19" t="s">
        <v>42</v>
      </c>
      <c r="U19" s="8">
        <v>26744</v>
      </c>
    </row>
    <row r="20" spans="1:39" x14ac:dyDescent="0.25">
      <c r="A20" t="s">
        <v>61</v>
      </c>
      <c r="B20" t="s">
        <v>62</v>
      </c>
      <c r="C20" s="18">
        <v>44911</v>
      </c>
      <c r="D20" s="8">
        <v>362000</v>
      </c>
      <c r="G20" s="8">
        <v>362000</v>
      </c>
      <c r="H20" s="8">
        <v>90600</v>
      </c>
      <c r="I20" s="13">
        <f t="shared" si="0"/>
        <v>25.027624309392266</v>
      </c>
      <c r="J20" s="8">
        <v>335386</v>
      </c>
      <c r="K20" s="8">
        <v>49735</v>
      </c>
      <c r="L20" s="8">
        <f t="shared" si="1"/>
        <v>312265</v>
      </c>
      <c r="M20" s="8">
        <v>199755.9375</v>
      </c>
      <c r="N20" s="23">
        <f t="shared" si="2"/>
        <v>1.5632326323216299</v>
      </c>
      <c r="Q20" s="38"/>
      <c r="S20" t="s">
        <v>49</v>
      </c>
      <c r="U20" s="8">
        <v>49735</v>
      </c>
    </row>
    <row r="21" spans="1:39" x14ac:dyDescent="0.25">
      <c r="A21" t="s">
        <v>63</v>
      </c>
      <c r="B21" t="s">
        <v>64</v>
      </c>
      <c r="C21" s="18">
        <v>44616</v>
      </c>
      <c r="D21" s="8">
        <v>275000</v>
      </c>
      <c r="G21" s="8">
        <v>275000</v>
      </c>
      <c r="H21" s="8">
        <v>102800</v>
      </c>
      <c r="I21" s="13">
        <f t="shared" si="0"/>
        <v>37.381818181818183</v>
      </c>
      <c r="J21" s="8">
        <v>279656</v>
      </c>
      <c r="K21" s="8">
        <v>28643</v>
      </c>
      <c r="L21" s="8">
        <f t="shared" si="1"/>
        <v>246357</v>
      </c>
      <c r="M21" s="8">
        <v>175533.5684003497</v>
      </c>
      <c r="N21" s="23">
        <f t="shared" si="2"/>
        <v>1.4034751429317449</v>
      </c>
      <c r="Q21" s="38"/>
      <c r="S21" t="s">
        <v>27</v>
      </c>
      <c r="U21" s="8">
        <v>26646</v>
      </c>
    </row>
    <row r="22" spans="1:39" x14ac:dyDescent="0.25">
      <c r="A22" t="s">
        <v>65</v>
      </c>
      <c r="B22" t="s">
        <v>66</v>
      </c>
      <c r="C22" s="18">
        <v>44862</v>
      </c>
      <c r="D22" s="8">
        <v>305000</v>
      </c>
      <c r="G22" s="8">
        <v>305000</v>
      </c>
      <c r="H22" s="8">
        <v>113800</v>
      </c>
      <c r="I22" s="13">
        <f t="shared" si="0"/>
        <v>37.311475409836063</v>
      </c>
      <c r="J22" s="8">
        <v>311858</v>
      </c>
      <c r="K22" s="8">
        <v>46314</v>
      </c>
      <c r="L22" s="8">
        <f t="shared" si="1"/>
        <v>258686</v>
      </c>
      <c r="M22" s="8">
        <v>185695.09997814684</v>
      </c>
      <c r="N22" s="23">
        <f t="shared" si="2"/>
        <v>1.393068530243625</v>
      </c>
      <c r="Q22" s="38"/>
      <c r="S22" t="s">
        <v>31</v>
      </c>
      <c r="U22" s="8">
        <v>44000</v>
      </c>
    </row>
    <row r="23" spans="1:39" x14ac:dyDescent="0.25">
      <c r="A23" t="s">
        <v>67</v>
      </c>
      <c r="B23" t="s">
        <v>68</v>
      </c>
      <c r="C23" s="18">
        <v>44544</v>
      </c>
      <c r="D23" s="8">
        <v>266000</v>
      </c>
      <c r="G23" s="8">
        <v>266000</v>
      </c>
      <c r="H23" s="8">
        <v>62300</v>
      </c>
      <c r="I23" s="13">
        <f t="shared" si="0"/>
        <v>23.421052631578949</v>
      </c>
      <c r="J23" s="8">
        <v>232472</v>
      </c>
      <c r="K23" s="8">
        <v>29007</v>
      </c>
      <c r="L23" s="8">
        <f t="shared" si="1"/>
        <v>236993</v>
      </c>
      <c r="M23" s="8">
        <v>142283.21875</v>
      </c>
      <c r="N23" s="23">
        <f t="shared" si="2"/>
        <v>1.6656426673648048</v>
      </c>
      <c r="Q23" s="38"/>
      <c r="S23" t="s">
        <v>49</v>
      </c>
      <c r="U23" s="8">
        <v>26749</v>
      </c>
    </row>
    <row r="24" spans="1:39" x14ac:dyDescent="0.25">
      <c r="A24" t="s">
        <v>69</v>
      </c>
      <c r="B24" t="s">
        <v>70</v>
      </c>
      <c r="C24" s="18">
        <v>44649</v>
      </c>
      <c r="D24" s="8">
        <v>255000</v>
      </c>
      <c r="G24" s="8">
        <v>255000</v>
      </c>
      <c r="H24" s="8">
        <v>68100</v>
      </c>
      <c r="I24" s="13">
        <f t="shared" si="0"/>
        <v>26.705882352941174</v>
      </c>
      <c r="J24" s="8">
        <v>197224</v>
      </c>
      <c r="K24" s="8">
        <v>32241</v>
      </c>
      <c r="L24" s="8">
        <f t="shared" si="1"/>
        <v>222759</v>
      </c>
      <c r="M24" s="8">
        <v>115372.7265625</v>
      </c>
      <c r="N24" s="23">
        <f t="shared" si="2"/>
        <v>1.9307769404177724</v>
      </c>
      <c r="Q24" s="38"/>
      <c r="S24" t="s">
        <v>27</v>
      </c>
      <c r="U24" s="8">
        <v>26988</v>
      </c>
    </row>
    <row r="25" spans="1:39" x14ac:dyDescent="0.25">
      <c r="A25" t="s">
        <v>71</v>
      </c>
      <c r="B25" t="s">
        <v>72</v>
      </c>
      <c r="C25" s="18">
        <v>44799</v>
      </c>
      <c r="D25" s="8">
        <v>195000</v>
      </c>
      <c r="G25" s="8">
        <v>195000</v>
      </c>
      <c r="H25" s="8">
        <v>87800</v>
      </c>
      <c r="I25" s="13">
        <f t="shared" si="0"/>
        <v>45.025641025641029</v>
      </c>
      <c r="J25" s="8">
        <v>152258</v>
      </c>
      <c r="K25" s="8">
        <v>18097</v>
      </c>
      <c r="L25" s="8">
        <f t="shared" si="1"/>
        <v>176903</v>
      </c>
      <c r="M25" s="8">
        <v>107759.8359375</v>
      </c>
      <c r="N25" s="23">
        <f t="shared" si="2"/>
        <v>1.6416413263899416</v>
      </c>
      <c r="Q25" s="38"/>
      <c r="S25" t="s">
        <v>42</v>
      </c>
      <c r="U25" s="8">
        <v>16517</v>
      </c>
      <c r="X25" t="s">
        <v>73</v>
      </c>
    </row>
    <row r="26" spans="1:39" ht="15.75" thickBot="1" x14ac:dyDescent="0.3">
      <c r="A26" t="s">
        <v>74</v>
      </c>
      <c r="B26" t="s">
        <v>75</v>
      </c>
      <c r="C26" s="18">
        <v>44820</v>
      </c>
      <c r="D26" s="8">
        <v>292000</v>
      </c>
      <c r="G26" s="8">
        <v>292000</v>
      </c>
      <c r="H26" s="8">
        <v>106400</v>
      </c>
      <c r="I26" s="13">
        <f t="shared" si="0"/>
        <v>36.438356164383563</v>
      </c>
      <c r="J26" s="8">
        <v>302063</v>
      </c>
      <c r="K26" s="8">
        <v>47095</v>
      </c>
      <c r="L26" s="8">
        <f t="shared" si="1"/>
        <v>244905</v>
      </c>
      <c r="M26" s="8">
        <v>178299.296875</v>
      </c>
      <c r="N26" s="23">
        <f t="shared" si="2"/>
        <v>1.3735612214539195</v>
      </c>
      <c r="Q26" s="38"/>
      <c r="S26" t="s">
        <v>56</v>
      </c>
      <c r="U26" s="8">
        <v>41160</v>
      </c>
    </row>
    <row r="27" spans="1:39" ht="15.75" thickTop="1" x14ac:dyDescent="0.25">
      <c r="A27" s="4"/>
      <c r="B27" s="4"/>
      <c r="C27" s="19" t="s">
        <v>76</v>
      </c>
      <c r="D27" s="9">
        <f>+SUM(D5:D26)</f>
        <v>5492700</v>
      </c>
      <c r="E27" s="4"/>
      <c r="F27" s="4"/>
      <c r="G27" s="9">
        <f>+SUM(G5:G26)</f>
        <v>5492700</v>
      </c>
      <c r="H27" s="9">
        <f>+SUM(H5:H26)</f>
        <v>1851100</v>
      </c>
      <c r="I27" s="14"/>
      <c r="J27" s="9">
        <f>+SUM(J5:J26)</f>
        <v>5338916</v>
      </c>
      <c r="K27" s="9"/>
      <c r="L27" s="9">
        <f>+SUM(L5:L26)</f>
        <v>4639444</v>
      </c>
      <c r="M27" s="9">
        <f>+SUM(M5:M26)</f>
        <v>3175971.4263548953</v>
      </c>
      <c r="N27" s="24"/>
      <c r="O27" s="29"/>
      <c r="P27" s="34"/>
      <c r="Q27" s="39"/>
      <c r="R27" s="44"/>
      <c r="S27" s="4"/>
      <c r="T27" s="4"/>
      <c r="U27" s="9"/>
      <c r="V27" s="4"/>
      <c r="W27" s="19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</row>
    <row r="28" spans="1:39" x14ac:dyDescent="0.25">
      <c r="A28" s="5"/>
      <c r="B28" s="5"/>
      <c r="C28" s="20"/>
      <c r="D28" s="10"/>
      <c r="E28" s="5"/>
      <c r="F28" s="5"/>
      <c r="G28" s="10"/>
      <c r="H28" s="10"/>
      <c r="I28" s="15"/>
      <c r="J28" s="10"/>
      <c r="K28" s="10"/>
      <c r="L28" s="10"/>
      <c r="M28" s="10" t="s">
        <v>77</v>
      </c>
      <c r="N28" s="25">
        <f>L27/M27</f>
        <v>1.4607952582636272</v>
      </c>
      <c r="O28" s="30"/>
      <c r="P28" s="35"/>
      <c r="Q28" s="40"/>
      <c r="R28" s="45"/>
      <c r="S28" s="5"/>
      <c r="T28" s="5"/>
      <c r="U28" s="10"/>
      <c r="V28" s="5"/>
      <c r="W28" s="20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</row>
    <row r="29" spans="1:39" x14ac:dyDescent="0.25">
      <c r="A29" s="6"/>
      <c r="B29" s="6"/>
      <c r="C29" s="21"/>
      <c r="D29" s="11"/>
      <c r="E29" s="6"/>
      <c r="F29" s="6"/>
      <c r="G29" s="11"/>
      <c r="H29" s="11"/>
      <c r="I29" s="16"/>
      <c r="J29" s="11"/>
      <c r="K29" s="11"/>
      <c r="L29" s="11"/>
      <c r="M29" s="11" t="s">
        <v>78</v>
      </c>
      <c r="N29" s="26">
        <f>AVERAGE(N5:N26)</f>
        <v>1.4858422932682622</v>
      </c>
      <c r="O29" s="31"/>
      <c r="P29" s="36"/>
      <c r="Q29" s="47"/>
      <c r="R29" s="46"/>
      <c r="S29" s="6"/>
      <c r="T29" s="6"/>
      <c r="U29" s="11"/>
      <c r="V29" s="6"/>
      <c r="W29" s="21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</row>
    <row r="31" spans="1:39" s="1" customFormat="1" x14ac:dyDescent="0.25">
      <c r="A31" s="1" t="s">
        <v>82</v>
      </c>
      <c r="C31" s="48"/>
      <c r="D31" s="49"/>
      <c r="G31" s="49"/>
      <c r="H31" s="49"/>
      <c r="I31" s="50"/>
      <c r="J31" s="49"/>
      <c r="K31" s="49"/>
      <c r="L31" s="49"/>
      <c r="M31" s="49"/>
      <c r="N31" s="51"/>
      <c r="O31" s="52"/>
      <c r="P31" s="53"/>
      <c r="Q31" s="54"/>
      <c r="R31" s="55"/>
      <c r="U31" s="49"/>
      <c r="W31" s="48"/>
    </row>
    <row r="34" spans="17:17" x14ac:dyDescent="0.25">
      <c r="Q34" s="38"/>
    </row>
  </sheetData>
  <conditionalFormatting sqref="A5:AM26">
    <cfRule type="expression" dxfId="5" priority="3" stopIfTrue="1">
      <formula>MOD(ROW(),4)&gt;1</formula>
    </cfRule>
    <cfRule type="expression" dxfId="4" priority="4" stopIfTrue="1">
      <formula>MOD(ROW(),4)&lt;2</formula>
    </cfRule>
  </conditionalFormatting>
  <conditionalFormatting sqref="A34:AM34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scale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Ravenna Rural ECF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Sheryl</dc:creator>
  <cp:lastModifiedBy>sheryl a moss</cp:lastModifiedBy>
  <cp:lastPrinted>2024-02-24T00:05:42Z</cp:lastPrinted>
  <dcterms:created xsi:type="dcterms:W3CDTF">2024-01-25T16:03:50Z</dcterms:created>
  <dcterms:modified xsi:type="dcterms:W3CDTF">2024-02-24T00:05:51Z</dcterms:modified>
</cp:coreProperties>
</file>