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heryl\Desktop\Ravenna 2024\"/>
    </mc:Choice>
  </mc:AlternateContent>
  <xr:revisionPtr revIDLastSave="0" documentId="8_{BC8C25AB-507E-43E9-ABED-BAD55692439D}" xr6:coauthVersionLast="47" xr6:coauthVersionMax="47" xr10:uidLastSave="{00000000-0000-0000-0000-000000000000}"/>
  <bookViews>
    <workbookView xWindow="-120" yWindow="-120" windowWidth="21840" windowHeight="13140" xr2:uid="{37ADACA1-1526-4B76-A5E3-E426B004A4EF}"/>
  </bookViews>
  <sheets>
    <sheet name="Village ECF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L5" i="2"/>
  <c r="I6" i="2"/>
  <c r="L6" i="2"/>
  <c r="I7" i="2"/>
  <c r="L7" i="2"/>
  <c r="I8" i="2"/>
  <c r="L8" i="2"/>
  <c r="I9" i="2"/>
  <c r="L9" i="2"/>
  <c r="N9" i="2" s="1"/>
  <c r="I10" i="2"/>
  <c r="L10" i="2"/>
  <c r="N10" i="2" s="1"/>
  <c r="I11" i="2"/>
  <c r="L11" i="2"/>
  <c r="N11" i="2" s="1"/>
  <c r="I12" i="2"/>
  <c r="L12" i="2"/>
  <c r="N12" i="2" s="1"/>
  <c r="I13" i="2"/>
  <c r="L13" i="2"/>
  <c r="N13" i="2" s="1"/>
  <c r="I14" i="2"/>
  <c r="L14" i="2"/>
  <c r="N14" i="2" s="1"/>
  <c r="I15" i="2"/>
  <c r="L15" i="2"/>
  <c r="N15" i="2" s="1"/>
  <c r="I16" i="2"/>
  <c r="L16" i="2"/>
  <c r="N16" i="2" s="1"/>
  <c r="I17" i="2"/>
  <c r="L17" i="2"/>
  <c r="I18" i="2"/>
  <c r="L18" i="2"/>
  <c r="I19" i="2"/>
  <c r="L19" i="2"/>
  <c r="I20" i="2"/>
  <c r="L20" i="2"/>
  <c r="N20" i="2" s="1"/>
  <c r="I21" i="2"/>
  <c r="L21" i="2"/>
  <c r="D22" i="2"/>
  <c r="G22" i="2"/>
  <c r="H22" i="2"/>
  <c r="J22" i="2"/>
  <c r="M22" i="2"/>
  <c r="N18" i="2" l="1"/>
  <c r="N17" i="2"/>
  <c r="N6" i="2"/>
  <c r="N7" i="2"/>
  <c r="N19" i="2"/>
  <c r="L22" i="2"/>
  <c r="N23" i="2" s="1"/>
  <c r="N21" i="2"/>
  <c r="N8" i="2"/>
  <c r="N5" i="2"/>
  <c r="N24" i="2" l="1"/>
</calcChain>
</file>

<file path=xl/sharedStrings.xml><?xml version="1.0" encoding="utf-8"?>
<sst xmlns="http://schemas.openxmlformats.org/spreadsheetml/2006/main" count="122" uniqueCount="75">
  <si>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</si>
  <si>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</si>
  <si>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</si>
  <si>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</si>
  <si>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</si>
  <si>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</si>
  <si>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</si>
  <si>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</si>
  <si>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</si>
  <si>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</si>
  <si>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</si>
  <si>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</si>
  <si>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</si>
  <si>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</si>
  <si>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ECF Area</t>
  </si>
  <si>
    <t>Land Value</t>
  </si>
  <si>
    <t>Other Parcels in Sale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</si>
  <si>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</si>
  <si>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</si>
  <si>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</si>
  <si>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</si>
  <si>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</si>
  <si>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</si>
  <si>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</si>
  <si>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</si>
  <si>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</si>
  <si>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</si>
  <si>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</si>
  <si>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</si>
  <si>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WD</t>
  </si>
  <si>
    <t>03-ARM'S LENGTH</t>
  </si>
  <si>
    <t>VILL</t>
  </si>
  <si>
    <t>43-002-400-0013-00</t>
  </si>
  <si>
    <t>3230 SLOCUM RD</t>
  </si>
  <si>
    <t>43-011-300-0020-00</t>
  </si>
  <si>
    <t>3815 ADAMS RD</t>
  </si>
  <si>
    <t>43-150-003-0007-00</t>
  </si>
  <si>
    <t>3568 ENOS ST</t>
  </si>
  <si>
    <t>43-150-003-0013-00</t>
  </si>
  <si>
    <t>12267 STAFFORD ST</t>
  </si>
  <si>
    <t>43-150-003-0022-00</t>
  </si>
  <si>
    <t>3609 THOMAS ST</t>
  </si>
  <si>
    <t>43-150-004-0001-00</t>
  </si>
  <si>
    <t>3624 JOHN ST</t>
  </si>
  <si>
    <t>43-150-004-0018-00</t>
  </si>
  <si>
    <t>12237 STAFFORD ST</t>
  </si>
  <si>
    <t>43-650-001-0013-00</t>
  </si>
  <si>
    <t>3721 CENTER ST</t>
  </si>
  <si>
    <t>43-650-001-0017-00</t>
  </si>
  <si>
    <t>3693 CENTER ST</t>
  </si>
  <si>
    <t>43-650-002-0018-00</t>
  </si>
  <si>
    <t>3699 JOHN ST</t>
  </si>
  <si>
    <t>43-650-002-0021-00</t>
  </si>
  <si>
    <t>43-650-002-0025-00</t>
  </si>
  <si>
    <t>3681 JOHN ST</t>
  </si>
  <si>
    <t>43-650-005-0015-00</t>
  </si>
  <si>
    <t>3450 CONKLIN ST</t>
  </si>
  <si>
    <t>43-650-006-0022-00</t>
  </si>
  <si>
    <t>12173 HTS RAVENNA RD</t>
  </si>
  <si>
    <t>43-725-008-0005-00</t>
  </si>
  <si>
    <t>3743 S RAVENNA RD</t>
  </si>
  <si>
    <t>43-725-008-0006-00</t>
  </si>
  <si>
    <t>3727 S RAVENNA RD</t>
  </si>
  <si>
    <t>43-725-014-0005-70</t>
  </si>
  <si>
    <t>3689 CONKLIN ST</t>
  </si>
  <si>
    <t>43-730-000-0033-00</t>
  </si>
  <si>
    <t>3026 BLACKMER RD</t>
  </si>
  <si>
    <t>LC</t>
  </si>
  <si>
    <t>Totals:</t>
  </si>
  <si>
    <t>E.C.F. =&gt;</t>
  </si>
  <si>
    <t>Ave. E.C.F. =&gt;</t>
  </si>
  <si>
    <t>Village of Ravenna Sales</t>
  </si>
  <si>
    <t>4-1-2021 thru 3-31-2023</t>
  </si>
  <si>
    <t>ECF Study</t>
  </si>
  <si>
    <t>Sales Study indicates an ECF of 1.33,however an ECF of 1.320 was utilized for the 2024 assessment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</si>
</sst>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4" x14ac:knownFonts="1"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0" borderId="0" xfId="0" applyFont="1"/>
    <xf numFmtId="165" fontId="3" fillId="0" borderId="0" xfId="0" applyNumberFormat="1" applyFont="1"/>
    <xf numFmtId="6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38" fontId="3" fillId="0" borderId="0" xfId="0" applyNumberFormat="1" applyFont="1"/>
    <xf numFmtId="167" fontId="3" fillId="0" borderId="0" xfId="0" applyNumberFormat="1" applyFont="1"/>
    <xf numFmtId="49" fontId="3" fillId="0" borderId="0" xfId="0" applyNumberFormat="1" applyFont="1" applyAlignment="1">
      <alignment horizontal="right"/>
    </xf>
    <xf numFmtId="168" fontId="3" fillId="0" borderId="0" xfId="0" applyNumberFormat="1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C402-150B-4A08-B879-12D16AF54EAE}">
  <dimension ref="A1:BL26"/>
  <sheetViews>
    <sheetView tabSelected="1" workbookViewId="0">
      <selection activeCell="A3" sqref="A3"/>
    </sheetView>
  </sheetViews>
  <sheetFormatPr defaultRowHeight="15" x14ac:dyDescent="0.25"/>
  <cols>
    <col min="1" max="1" width="30.7109375" customWidth="1"/>
    <col min="2" max="2" width="26.28515625" customWidth="1"/>
    <col min="3" max="3" width="16.7109375" style="17" customWidth="1"/>
    <col min="4" max="4" width="17.7109375" style="7" customWidth="1"/>
    <col min="5" max="5" width="8.7109375" customWidth="1"/>
    <col min="6" max="6" width="18.5703125" customWidth="1"/>
    <col min="7" max="8" width="17.7109375" style="7" customWidth="1"/>
    <col min="9" max="9" width="18.7109375" style="12" customWidth="1"/>
    <col min="10" max="10" width="17.7109375" style="7" customWidth="1"/>
    <col min="11" max="11" width="16.7109375" style="7" customWidth="1"/>
    <col min="12" max="12" width="19.7109375" style="7" customWidth="1"/>
    <col min="13" max="13" width="16.7109375" style="7" customWidth="1"/>
    <col min="14" max="14" width="10.7109375" style="22" customWidth="1"/>
    <col min="15" max="15" width="0.28515625" style="27" customWidth="1"/>
    <col min="16" max="16" width="0.140625" style="32" hidden="1" customWidth="1"/>
    <col min="17" max="17" width="13.7109375" style="40" customWidth="1"/>
    <col min="18" max="18" width="21.7109375" style="42" hidden="1" customWidth="1"/>
    <col min="19" max="19" width="19.7109375" hidden="1" customWidth="1"/>
    <col min="20" max="20" width="0.140625" customWidth="1"/>
    <col min="21" max="21" width="15.5703125" style="7" customWidth="1"/>
    <col min="22" max="22" width="17.7109375" hidden="1" customWidth="1"/>
    <col min="23" max="23" width="15.7109375" style="17" customWidth="1"/>
    <col min="24" max="24" width="40.7109375" customWidth="1"/>
    <col min="25" max="25" width="20.7109375" customWidth="1"/>
    <col min="26" max="26" width="19.7109375" customWidth="1"/>
    <col min="27" max="31" width="20.7109375" customWidth="1"/>
    <col min="32" max="32" width="21.7109375" customWidth="1"/>
    <col min="33" max="37" width="20.7109375" customWidth="1"/>
    <col min="38" max="38" width="21.7109375" customWidth="1"/>
    <col min="39" max="39" width="20.7109375" customWidth="1"/>
  </cols>
  <sheetData>
    <row r="1" spans="1:64" x14ac:dyDescent="0.25">
      <c r="A1" s="47" t="s">
        <v>71</v>
      </c>
    </row>
    <row r="2" spans="1:64" x14ac:dyDescent="0.25">
      <c r="A2" s="47" t="s">
        <v>72</v>
      </c>
    </row>
    <row r="3" spans="1:64" x14ac:dyDescent="0.25">
      <c r="A3" s="47" t="s">
        <v>73</v>
      </c>
    </row>
    <row r="4" spans="1:64" x14ac:dyDescent="0.25">
      <c r="A4" s="1" t="s">
        <v>0</v>
      </c>
      <c r="B4" s="1" t="s">
        <v>1</v>
      </c>
      <c r="C4" s="16" t="s">
        <v>2</v>
      </c>
      <c r="D4" s="6" t="s">
        <v>3</v>
      </c>
      <c r="E4" s="1" t="s">
        <v>4</v>
      </c>
      <c r="F4" s="1" t="s">
        <v>5</v>
      </c>
      <c r="G4" s="6" t="s">
        <v>6</v>
      </c>
      <c r="H4" s="6" t="s">
        <v>7</v>
      </c>
      <c r="I4" s="11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21" t="s">
        <v>13</v>
      </c>
      <c r="O4" s="26"/>
      <c r="P4" s="31"/>
      <c r="Q4" s="36" t="s">
        <v>14</v>
      </c>
      <c r="R4" s="41"/>
      <c r="S4" s="1"/>
      <c r="T4" s="1"/>
      <c r="U4" s="6" t="s">
        <v>15</v>
      </c>
      <c r="V4" s="1"/>
      <c r="W4" s="16"/>
      <c r="X4" s="1" t="s">
        <v>16</v>
      </c>
      <c r="Y4" s="1"/>
      <c r="Z4" s="1"/>
      <c r="AA4" s="1"/>
      <c r="AB4" s="1" t="s">
        <v>17</v>
      </c>
      <c r="AC4" s="1" t="s">
        <v>18</v>
      </c>
      <c r="AD4" s="1" t="s">
        <v>19</v>
      </c>
      <c r="AE4" s="1" t="s">
        <v>20</v>
      </c>
      <c r="AF4" s="1" t="s">
        <v>21</v>
      </c>
      <c r="AG4" s="1" t="s">
        <v>22</v>
      </c>
      <c r="AH4" s="1" t="s">
        <v>23</v>
      </c>
      <c r="AI4" s="1" t="s">
        <v>24</v>
      </c>
      <c r="AJ4" s="1" t="s">
        <v>25</v>
      </c>
      <c r="AK4" s="1" t="s">
        <v>26</v>
      </c>
      <c r="AL4" s="1" t="s">
        <v>27</v>
      </c>
      <c r="AM4" s="1" t="s">
        <v>28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5">
      <c r="A5" t="s">
        <v>32</v>
      </c>
      <c r="B5" t="s">
        <v>33</v>
      </c>
      <c r="C5" s="17">
        <v>44701</v>
      </c>
      <c r="D5" s="7">
        <v>260000</v>
      </c>
      <c r="E5" t="s">
        <v>29</v>
      </c>
      <c r="F5" t="s">
        <v>30</v>
      </c>
      <c r="G5" s="7">
        <v>260000</v>
      </c>
      <c r="H5" s="7">
        <v>102500</v>
      </c>
      <c r="I5" s="12">
        <f t="shared" ref="I5:I21" si="0">H5/G5*100</f>
        <v>39.42307692307692</v>
      </c>
      <c r="J5" s="7">
        <v>248306</v>
      </c>
      <c r="K5" s="7">
        <v>52831</v>
      </c>
      <c r="L5" s="7">
        <f t="shared" ref="L5:L21" si="1">G5-K5</f>
        <v>207169</v>
      </c>
      <c r="M5" s="7">
        <v>148087.125</v>
      </c>
      <c r="N5" s="22">
        <f t="shared" ref="N5:N21" si="2">L5/M5</f>
        <v>1.3989669932480626</v>
      </c>
      <c r="Q5" s="37" t="s">
        <v>31</v>
      </c>
      <c r="U5" s="7">
        <v>48407</v>
      </c>
    </row>
    <row r="6" spans="1:64" x14ac:dyDescent="0.25">
      <c r="A6" t="s">
        <v>34</v>
      </c>
      <c r="B6" t="s">
        <v>35</v>
      </c>
      <c r="C6" s="17">
        <v>44623</v>
      </c>
      <c r="D6" s="7">
        <v>174900</v>
      </c>
      <c r="E6" t="s">
        <v>29</v>
      </c>
      <c r="F6" t="s">
        <v>30</v>
      </c>
      <c r="G6" s="7">
        <v>174900</v>
      </c>
      <c r="H6" s="7">
        <v>65000</v>
      </c>
      <c r="I6" s="12">
        <f t="shared" si="0"/>
        <v>37.16409376786735</v>
      </c>
      <c r="J6" s="7">
        <v>193911</v>
      </c>
      <c r="K6" s="7">
        <v>42661</v>
      </c>
      <c r="L6" s="7">
        <f t="shared" si="1"/>
        <v>132239</v>
      </c>
      <c r="M6" s="7">
        <v>114583.3359375</v>
      </c>
      <c r="N6" s="22">
        <f t="shared" si="2"/>
        <v>1.1540857919525955</v>
      </c>
      <c r="Q6" s="37" t="s">
        <v>31</v>
      </c>
      <c r="U6" s="7">
        <v>37449</v>
      </c>
    </row>
    <row r="7" spans="1:64" x14ac:dyDescent="0.25">
      <c r="A7" t="s">
        <v>36</v>
      </c>
      <c r="B7" t="s">
        <v>37</v>
      </c>
      <c r="C7" s="17">
        <v>44414</v>
      </c>
      <c r="D7" s="7">
        <v>165000</v>
      </c>
      <c r="E7" t="s">
        <v>29</v>
      </c>
      <c r="F7" t="s">
        <v>30</v>
      </c>
      <c r="G7" s="7">
        <v>165000</v>
      </c>
      <c r="H7" s="7">
        <v>58500</v>
      </c>
      <c r="I7" s="12">
        <f t="shared" si="0"/>
        <v>35.454545454545453</v>
      </c>
      <c r="J7" s="7">
        <v>163601</v>
      </c>
      <c r="K7" s="7">
        <v>46235</v>
      </c>
      <c r="L7" s="7">
        <f t="shared" si="1"/>
        <v>118765</v>
      </c>
      <c r="M7" s="7">
        <v>88913.6328125</v>
      </c>
      <c r="N7" s="22">
        <f t="shared" si="2"/>
        <v>1.3357344227566339</v>
      </c>
      <c r="Q7" s="37" t="s">
        <v>31</v>
      </c>
      <c r="U7" s="7">
        <v>45606</v>
      </c>
    </row>
    <row r="8" spans="1:64" x14ac:dyDescent="0.25">
      <c r="A8" t="s">
        <v>38</v>
      </c>
      <c r="B8" t="s">
        <v>39</v>
      </c>
      <c r="C8" s="17">
        <v>44323</v>
      </c>
      <c r="D8" s="7">
        <v>145000</v>
      </c>
      <c r="E8" t="s">
        <v>29</v>
      </c>
      <c r="F8" t="s">
        <v>30</v>
      </c>
      <c r="G8" s="7">
        <v>145000</v>
      </c>
      <c r="H8" s="7">
        <v>53800</v>
      </c>
      <c r="I8" s="12">
        <f t="shared" si="0"/>
        <v>37.103448275862064</v>
      </c>
      <c r="J8" s="7">
        <v>161237</v>
      </c>
      <c r="K8" s="7">
        <v>25543</v>
      </c>
      <c r="L8" s="7">
        <f t="shared" si="1"/>
        <v>119457</v>
      </c>
      <c r="M8" s="7">
        <v>102798.48839962122</v>
      </c>
      <c r="N8" s="22">
        <f t="shared" si="2"/>
        <v>1.1620501610453657</v>
      </c>
      <c r="Q8" s="37" t="s">
        <v>31</v>
      </c>
      <c r="U8" s="7">
        <v>23737</v>
      </c>
    </row>
    <row r="9" spans="1:64" x14ac:dyDescent="0.25">
      <c r="A9" t="s">
        <v>40</v>
      </c>
      <c r="B9" t="s">
        <v>41</v>
      </c>
      <c r="C9" s="17">
        <v>44680</v>
      </c>
      <c r="D9" s="7">
        <v>144340</v>
      </c>
      <c r="E9" t="s">
        <v>29</v>
      </c>
      <c r="F9" t="s">
        <v>30</v>
      </c>
      <c r="G9" s="7">
        <v>144340</v>
      </c>
      <c r="H9" s="7">
        <v>47600</v>
      </c>
      <c r="I9" s="12">
        <f t="shared" si="0"/>
        <v>32.977691561590689</v>
      </c>
      <c r="J9" s="7">
        <v>136537</v>
      </c>
      <c r="K9" s="7">
        <v>22642</v>
      </c>
      <c r="L9" s="7">
        <f t="shared" si="1"/>
        <v>121698</v>
      </c>
      <c r="M9" s="7">
        <v>86284.09375</v>
      </c>
      <c r="N9" s="22">
        <f t="shared" si="2"/>
        <v>1.410433774185639</v>
      </c>
      <c r="Q9" s="37" t="s">
        <v>31</v>
      </c>
      <c r="U9" s="7">
        <v>22462</v>
      </c>
    </row>
    <row r="10" spans="1:64" x14ac:dyDescent="0.25">
      <c r="A10" t="s">
        <v>42</v>
      </c>
      <c r="B10" t="s">
        <v>43</v>
      </c>
      <c r="C10" s="17">
        <v>44580</v>
      </c>
      <c r="D10" s="7">
        <v>153720</v>
      </c>
      <c r="E10" t="s">
        <v>29</v>
      </c>
      <c r="F10" t="s">
        <v>30</v>
      </c>
      <c r="G10" s="7">
        <v>153720</v>
      </c>
      <c r="H10" s="7">
        <v>63100</v>
      </c>
      <c r="I10" s="12">
        <f t="shared" si="0"/>
        <v>41.048659901118917</v>
      </c>
      <c r="J10" s="7">
        <v>172206</v>
      </c>
      <c r="K10" s="7">
        <v>55812</v>
      </c>
      <c r="L10" s="7">
        <f t="shared" si="1"/>
        <v>97908</v>
      </c>
      <c r="M10" s="7">
        <v>88177.2734375</v>
      </c>
      <c r="N10" s="22">
        <f t="shared" si="2"/>
        <v>1.1103541330226903</v>
      </c>
      <c r="Q10" s="37" t="s">
        <v>31</v>
      </c>
      <c r="U10" s="7">
        <v>53076</v>
      </c>
    </row>
    <row r="11" spans="1:64" x14ac:dyDescent="0.25">
      <c r="A11" t="s">
        <v>44</v>
      </c>
      <c r="B11" t="s">
        <v>45</v>
      </c>
      <c r="C11" s="17">
        <v>44407</v>
      </c>
      <c r="D11" s="7">
        <v>227500</v>
      </c>
      <c r="E11" t="s">
        <v>29</v>
      </c>
      <c r="F11" t="s">
        <v>30</v>
      </c>
      <c r="G11" s="7">
        <v>227500</v>
      </c>
      <c r="H11" s="7">
        <v>59600</v>
      </c>
      <c r="I11" s="12">
        <f t="shared" si="0"/>
        <v>26.197802197802201</v>
      </c>
      <c r="J11" s="7">
        <v>229391</v>
      </c>
      <c r="K11" s="7">
        <v>27389</v>
      </c>
      <c r="L11" s="7">
        <f t="shared" si="1"/>
        <v>200111</v>
      </c>
      <c r="M11" s="7">
        <v>153031.8125</v>
      </c>
      <c r="N11" s="22">
        <f t="shared" si="2"/>
        <v>1.3076431411932732</v>
      </c>
      <c r="Q11" s="37" t="s">
        <v>31</v>
      </c>
      <c r="U11" s="7">
        <v>27389</v>
      </c>
    </row>
    <row r="12" spans="1:64" x14ac:dyDescent="0.25">
      <c r="A12" t="s">
        <v>46</v>
      </c>
      <c r="B12" t="s">
        <v>47</v>
      </c>
      <c r="C12" s="17">
        <v>44932</v>
      </c>
      <c r="D12" s="7">
        <v>140000</v>
      </c>
      <c r="E12" t="s">
        <v>29</v>
      </c>
      <c r="F12" t="s">
        <v>30</v>
      </c>
      <c r="G12" s="7">
        <v>140000</v>
      </c>
      <c r="H12" s="7">
        <v>59800</v>
      </c>
      <c r="I12" s="12">
        <f t="shared" si="0"/>
        <v>42.714285714285715</v>
      </c>
      <c r="J12" s="7">
        <v>137794</v>
      </c>
      <c r="K12" s="7">
        <v>30397</v>
      </c>
      <c r="L12" s="7">
        <f t="shared" si="1"/>
        <v>109603</v>
      </c>
      <c r="M12" s="7">
        <v>81361.3671875</v>
      </c>
      <c r="N12" s="22">
        <f t="shared" si="2"/>
        <v>1.3471135477285701</v>
      </c>
      <c r="Q12" s="37" t="s">
        <v>31</v>
      </c>
      <c r="U12" s="7">
        <v>28822</v>
      </c>
    </row>
    <row r="13" spans="1:64" x14ac:dyDescent="0.25">
      <c r="A13" t="s">
        <v>48</v>
      </c>
      <c r="B13" t="s">
        <v>49</v>
      </c>
      <c r="C13" s="17">
        <v>44897</v>
      </c>
      <c r="D13" s="7">
        <v>172500</v>
      </c>
      <c r="E13" t="s">
        <v>29</v>
      </c>
      <c r="F13" t="s">
        <v>30</v>
      </c>
      <c r="G13" s="7">
        <v>172500</v>
      </c>
      <c r="H13" s="7">
        <v>48100</v>
      </c>
      <c r="I13" s="12">
        <f t="shared" si="0"/>
        <v>27.884057971014492</v>
      </c>
      <c r="J13" s="7">
        <v>131422</v>
      </c>
      <c r="K13" s="7">
        <v>27795</v>
      </c>
      <c r="L13" s="7">
        <f t="shared" si="1"/>
        <v>144705</v>
      </c>
      <c r="M13" s="7">
        <v>78505.3046875</v>
      </c>
      <c r="N13" s="22">
        <f t="shared" si="2"/>
        <v>1.8432512373019379</v>
      </c>
      <c r="Q13" s="37" t="s">
        <v>31</v>
      </c>
      <c r="U13" s="7">
        <v>23199</v>
      </c>
    </row>
    <row r="14" spans="1:64" x14ac:dyDescent="0.25">
      <c r="A14" t="s">
        <v>50</v>
      </c>
      <c r="B14" t="s">
        <v>51</v>
      </c>
      <c r="C14" s="17">
        <v>44421</v>
      </c>
      <c r="D14" s="7">
        <v>180000</v>
      </c>
      <c r="E14" t="s">
        <v>29</v>
      </c>
      <c r="F14" t="s">
        <v>30</v>
      </c>
      <c r="G14" s="7">
        <v>180000</v>
      </c>
      <c r="H14" s="7">
        <v>54900</v>
      </c>
      <c r="I14" s="12">
        <f t="shared" si="0"/>
        <v>30.5</v>
      </c>
      <c r="J14" s="7">
        <v>169862</v>
      </c>
      <c r="K14" s="7">
        <v>44421</v>
      </c>
      <c r="L14" s="7">
        <f t="shared" si="1"/>
        <v>135579</v>
      </c>
      <c r="M14" s="7">
        <v>95031.0625</v>
      </c>
      <c r="N14" s="22">
        <f t="shared" si="2"/>
        <v>1.4266808813170957</v>
      </c>
      <c r="Q14" s="37" t="s">
        <v>31</v>
      </c>
      <c r="U14" s="7">
        <v>43131</v>
      </c>
      <c r="X14" t="s">
        <v>52</v>
      </c>
    </row>
    <row r="15" spans="1:64" x14ac:dyDescent="0.25">
      <c r="A15" t="s">
        <v>53</v>
      </c>
      <c r="B15" t="s">
        <v>54</v>
      </c>
      <c r="C15" s="17">
        <v>44799</v>
      </c>
      <c r="D15" s="7">
        <v>242500</v>
      </c>
      <c r="E15" t="s">
        <v>29</v>
      </c>
      <c r="F15" t="s">
        <v>30</v>
      </c>
      <c r="G15" s="7">
        <v>242500</v>
      </c>
      <c r="H15" s="7">
        <v>77300</v>
      </c>
      <c r="I15" s="12">
        <f t="shared" si="0"/>
        <v>31.876288659793815</v>
      </c>
      <c r="J15" s="7">
        <v>230785</v>
      </c>
      <c r="K15" s="7">
        <v>36107</v>
      </c>
      <c r="L15" s="7">
        <f t="shared" si="1"/>
        <v>206393</v>
      </c>
      <c r="M15" s="7">
        <v>147483.328125</v>
      </c>
      <c r="N15" s="22">
        <f t="shared" si="2"/>
        <v>1.399432753680951</v>
      </c>
      <c r="Q15" s="37" t="s">
        <v>31</v>
      </c>
      <c r="U15" s="7">
        <v>34134</v>
      </c>
    </row>
    <row r="16" spans="1:64" x14ac:dyDescent="0.25">
      <c r="A16" t="s">
        <v>55</v>
      </c>
      <c r="B16" t="s">
        <v>56</v>
      </c>
      <c r="C16" s="17">
        <v>44812</v>
      </c>
      <c r="D16" s="7">
        <v>150000</v>
      </c>
      <c r="E16" t="s">
        <v>29</v>
      </c>
      <c r="F16" t="s">
        <v>30</v>
      </c>
      <c r="G16" s="7">
        <v>150000</v>
      </c>
      <c r="H16" s="7">
        <v>43800</v>
      </c>
      <c r="I16" s="12">
        <f t="shared" si="0"/>
        <v>29.2</v>
      </c>
      <c r="J16" s="7">
        <v>147260</v>
      </c>
      <c r="K16" s="7">
        <v>28051</v>
      </c>
      <c r="L16" s="7">
        <f t="shared" si="1"/>
        <v>121949</v>
      </c>
      <c r="M16" s="7">
        <v>90309.84848484848</v>
      </c>
      <c r="N16" s="22">
        <f t="shared" si="2"/>
        <v>1.350339991108054</v>
      </c>
      <c r="Q16" s="37" t="s">
        <v>31</v>
      </c>
      <c r="U16" s="7">
        <v>23199</v>
      </c>
    </row>
    <row r="17" spans="1:39" x14ac:dyDescent="0.25">
      <c r="A17" t="s">
        <v>57</v>
      </c>
      <c r="B17" t="s">
        <v>58</v>
      </c>
      <c r="C17" s="17">
        <v>44327</v>
      </c>
      <c r="D17" s="7">
        <v>202000</v>
      </c>
      <c r="E17" t="s">
        <v>29</v>
      </c>
      <c r="F17" t="s">
        <v>30</v>
      </c>
      <c r="G17" s="7">
        <v>202000</v>
      </c>
      <c r="H17" s="7">
        <v>48100</v>
      </c>
      <c r="I17" s="12">
        <f t="shared" si="0"/>
        <v>23.811881188118811</v>
      </c>
      <c r="J17" s="7">
        <v>190801</v>
      </c>
      <c r="K17" s="7">
        <v>40338</v>
      </c>
      <c r="L17" s="7">
        <f t="shared" si="1"/>
        <v>161662</v>
      </c>
      <c r="M17" s="7">
        <v>113987.125</v>
      </c>
      <c r="N17" s="22">
        <f t="shared" si="2"/>
        <v>1.4182478942248959</v>
      </c>
      <c r="Q17" s="37" t="s">
        <v>31</v>
      </c>
      <c r="U17" s="7">
        <v>35814</v>
      </c>
    </row>
    <row r="18" spans="1:39" x14ac:dyDescent="0.25">
      <c r="A18" t="s">
        <v>59</v>
      </c>
      <c r="B18" t="s">
        <v>60</v>
      </c>
      <c r="C18" s="17">
        <v>44966</v>
      </c>
      <c r="D18" s="7">
        <v>177900</v>
      </c>
      <c r="E18" t="s">
        <v>29</v>
      </c>
      <c r="F18" t="s">
        <v>30</v>
      </c>
      <c r="G18" s="7">
        <v>177900</v>
      </c>
      <c r="H18" s="7">
        <v>56200</v>
      </c>
      <c r="I18" s="12">
        <f t="shared" si="0"/>
        <v>31.590781337830244</v>
      </c>
      <c r="J18" s="7">
        <v>131338</v>
      </c>
      <c r="K18" s="7">
        <v>35080</v>
      </c>
      <c r="L18" s="7">
        <f t="shared" si="1"/>
        <v>142820</v>
      </c>
      <c r="M18" s="7">
        <v>72922.727982954544</v>
      </c>
      <c r="N18" s="22">
        <f t="shared" si="2"/>
        <v>1.9585114812680036</v>
      </c>
      <c r="Q18" s="37" t="s">
        <v>31</v>
      </c>
      <c r="U18" s="7">
        <v>35080</v>
      </c>
    </row>
    <row r="19" spans="1:39" x14ac:dyDescent="0.25">
      <c r="A19" t="s">
        <v>61</v>
      </c>
      <c r="B19" t="s">
        <v>62</v>
      </c>
      <c r="C19" s="17">
        <v>44799</v>
      </c>
      <c r="D19" s="7">
        <v>167500</v>
      </c>
      <c r="E19" t="s">
        <v>29</v>
      </c>
      <c r="F19" t="s">
        <v>30</v>
      </c>
      <c r="G19" s="7">
        <v>167500</v>
      </c>
      <c r="H19" s="7">
        <v>57000</v>
      </c>
      <c r="I19" s="12">
        <f t="shared" si="0"/>
        <v>34.029850746268657</v>
      </c>
      <c r="J19" s="7">
        <v>189262</v>
      </c>
      <c r="K19" s="7">
        <v>48962</v>
      </c>
      <c r="L19" s="7">
        <f t="shared" si="1"/>
        <v>118538</v>
      </c>
      <c r="M19" s="7">
        <v>106287.8818655303</v>
      </c>
      <c r="N19" s="22">
        <f t="shared" si="2"/>
        <v>1.1152541373434075</v>
      </c>
      <c r="Q19" s="37" t="s">
        <v>31</v>
      </c>
      <c r="U19" s="7">
        <v>45973</v>
      </c>
    </row>
    <row r="20" spans="1:39" x14ac:dyDescent="0.25">
      <c r="A20" t="s">
        <v>63</v>
      </c>
      <c r="B20" t="s">
        <v>64</v>
      </c>
      <c r="C20" s="17">
        <v>44365</v>
      </c>
      <c r="D20" s="7">
        <v>191000</v>
      </c>
      <c r="E20" t="s">
        <v>29</v>
      </c>
      <c r="F20" t="s">
        <v>30</v>
      </c>
      <c r="G20" s="7">
        <v>191000</v>
      </c>
      <c r="H20" s="7">
        <v>65300</v>
      </c>
      <c r="I20" s="12">
        <f t="shared" si="0"/>
        <v>34.188481675392666</v>
      </c>
      <c r="J20" s="7">
        <v>192824</v>
      </c>
      <c r="K20" s="7">
        <v>48019</v>
      </c>
      <c r="L20" s="7">
        <f t="shared" si="1"/>
        <v>142981</v>
      </c>
      <c r="M20" s="7">
        <v>109700.7578125</v>
      </c>
      <c r="N20" s="22">
        <f t="shared" si="2"/>
        <v>1.3033729470163045</v>
      </c>
      <c r="Q20" s="37" t="s">
        <v>31</v>
      </c>
      <c r="U20" s="7">
        <v>48019</v>
      </c>
    </row>
    <row r="21" spans="1:39" ht="15.75" thickBot="1" x14ac:dyDescent="0.3">
      <c r="A21" t="s">
        <v>65</v>
      </c>
      <c r="B21" t="s">
        <v>66</v>
      </c>
      <c r="C21" s="17">
        <v>44484</v>
      </c>
      <c r="D21" s="7">
        <v>305000</v>
      </c>
      <c r="E21" t="s">
        <v>67</v>
      </c>
      <c r="F21" t="s">
        <v>30</v>
      </c>
      <c r="G21" s="7">
        <v>305000</v>
      </c>
      <c r="H21" s="7">
        <v>123100</v>
      </c>
      <c r="I21" s="12">
        <f t="shared" si="0"/>
        <v>40.360655737704917</v>
      </c>
      <c r="J21" s="7">
        <v>351314</v>
      </c>
      <c r="K21" s="7">
        <v>32414</v>
      </c>
      <c r="L21" s="7">
        <f t="shared" si="1"/>
        <v>272586</v>
      </c>
      <c r="M21" s="7">
        <v>241590.90625</v>
      </c>
      <c r="N21" s="22">
        <f t="shared" si="2"/>
        <v>1.1282957799658488</v>
      </c>
      <c r="Q21" s="37" t="s">
        <v>31</v>
      </c>
      <c r="U21" s="7">
        <v>30622</v>
      </c>
    </row>
    <row r="22" spans="1:39" ht="15.75" thickTop="1" x14ac:dyDescent="0.25">
      <c r="A22" s="3"/>
      <c r="B22" s="3"/>
      <c r="C22" s="18" t="s">
        <v>68</v>
      </c>
      <c r="D22" s="8">
        <f>+SUM(D5:D21)</f>
        <v>3198860</v>
      </c>
      <c r="E22" s="3"/>
      <c r="F22" s="3"/>
      <c r="G22" s="8">
        <f>+SUM(G5:G21)</f>
        <v>3198860</v>
      </c>
      <c r="H22" s="8">
        <f>+SUM(H5:H21)</f>
        <v>1083700</v>
      </c>
      <c r="I22" s="13"/>
      <c r="J22" s="8">
        <f>+SUM(J5:J21)</f>
        <v>3177851</v>
      </c>
      <c r="K22" s="8"/>
      <c r="L22" s="8">
        <f>+SUM(L5:L21)</f>
        <v>2554163</v>
      </c>
      <c r="M22" s="8">
        <f>+SUM(M5:M21)</f>
        <v>1919056.0717329544</v>
      </c>
      <c r="N22" s="23"/>
      <c r="O22" s="28"/>
      <c r="P22" s="33"/>
      <c r="Q22" s="38"/>
      <c r="R22" s="43"/>
      <c r="S22" s="3"/>
      <c r="T22" s="3"/>
      <c r="U22" s="8"/>
      <c r="V22" s="3"/>
      <c r="W22" s="18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5">
      <c r="A23" s="4"/>
      <c r="B23" s="4"/>
      <c r="C23" s="19"/>
      <c r="D23" s="9"/>
      <c r="E23" s="4"/>
      <c r="F23" s="4"/>
      <c r="G23" s="9"/>
      <c r="H23" s="9"/>
      <c r="I23" s="14"/>
      <c r="J23" s="9"/>
      <c r="K23" s="9"/>
      <c r="L23" s="9"/>
      <c r="M23" s="9" t="s">
        <v>69</v>
      </c>
      <c r="N23" s="24">
        <f>L22/M22</f>
        <v>1.3309475619925626</v>
      </c>
      <c r="O23" s="29"/>
      <c r="P23" s="34"/>
      <c r="Q23" s="39"/>
      <c r="R23" s="44"/>
      <c r="S23" s="4"/>
      <c r="T23" s="4"/>
      <c r="U23" s="9"/>
      <c r="V23" s="4"/>
      <c r="W23" s="19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5"/>
      <c r="B24" s="5"/>
      <c r="C24" s="20"/>
      <c r="D24" s="10"/>
      <c r="E24" s="5"/>
      <c r="F24" s="5"/>
      <c r="G24" s="10"/>
      <c r="H24" s="10"/>
      <c r="I24" s="15"/>
      <c r="J24" s="10"/>
      <c r="K24" s="10"/>
      <c r="L24" s="10"/>
      <c r="M24" s="10" t="s">
        <v>70</v>
      </c>
      <c r="N24" s="25">
        <f>AVERAGE(N5:N21)</f>
        <v>1.3629275922564312</v>
      </c>
      <c r="O24" s="30"/>
      <c r="P24" s="35"/>
      <c r="Q24" s="46"/>
      <c r="R24" s="45"/>
      <c r="S24" s="5"/>
      <c r="T24" s="5"/>
      <c r="U24" s="10"/>
      <c r="V24" s="5"/>
      <c r="W24" s="20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6" spans="1:39" s="47" customFormat="1" x14ac:dyDescent="0.25">
      <c r="A26" s="47" t="s">
        <v>74</v>
      </c>
      <c r="C26" s="48"/>
      <c r="D26" s="49"/>
      <c r="G26" s="49"/>
      <c r="H26" s="49"/>
      <c r="I26" s="50"/>
      <c r="J26" s="49"/>
      <c r="K26" s="49"/>
      <c r="L26" s="49"/>
      <c r="M26" s="49"/>
      <c r="N26" s="51"/>
      <c r="O26" s="52"/>
      <c r="P26" s="53"/>
      <c r="Q26" s="54"/>
      <c r="R26" s="55"/>
      <c r="U26" s="49"/>
      <c r="W26" s="48"/>
    </row>
  </sheetData>
  <conditionalFormatting sqref="A5:AM21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22D67-DCF1-4B0B-B01C-8A3E7A422C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Village ECF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Sheryl</cp:lastModifiedBy>
  <dcterms:created xsi:type="dcterms:W3CDTF">2024-02-12T18:14:03Z</dcterms:created>
  <dcterms:modified xsi:type="dcterms:W3CDTF">2024-02-12T18:27:45Z</dcterms:modified>
</cp:coreProperties>
</file>